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EA7CBB-FF63-43F5-AE27-A2A1F54F3895}" xr6:coauthVersionLast="47" xr6:coauthVersionMax="47" xr10:uidLastSave="{00000000-0000-0000-0000-000000000000}"/>
  <bookViews>
    <workbookView xWindow="-108" yWindow="-108" windowWidth="23256" windowHeight="12456" xr2:uid="{A58C1CD1-7778-4BC3-80B7-CE9087C22B37}"/>
  </bookViews>
  <sheets>
    <sheet name="ТХ" sheetId="1" r:id="rId1"/>
    <sheet name="ТХ Бассейн" sheetId="2" r:id="rId2"/>
    <sheet name="ОВ" sheetId="15" r:id="rId3"/>
    <sheet name="ВК" sheetId="16" r:id="rId4"/>
    <sheet name="ГП" sheetId="17" r:id="rId5"/>
    <sheet name="ЭО" sheetId="3" r:id="rId6"/>
    <sheet name="ФЭО" sheetId="4" r:id="rId7"/>
    <sheet name="ЭМ" sheetId="5" r:id="rId8"/>
    <sheet name="СОУЭ" sheetId="6" r:id="rId9"/>
    <sheet name="АПС" sheetId="7" r:id="rId10"/>
    <sheet name="СКУД" sheetId="8" r:id="rId11"/>
    <sheet name="ВН" sheetId="9" r:id="rId12"/>
    <sheet name="СКС" sheetId="10" r:id="rId13"/>
    <sheet name="АГПТ" sheetId="11" r:id="rId14"/>
    <sheet name="КЖ" sheetId="12" r:id="rId15"/>
    <sheet name="КМ" sheetId="13" r:id="rId16"/>
    <sheet name="АР" sheetId="1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8" i="10" l="1"/>
  <c r="G307" i="10"/>
  <c r="G305" i="10"/>
  <c r="G300" i="10"/>
  <c r="G298" i="10" s="1"/>
  <c r="G299" i="10" s="1"/>
  <c r="G296" i="10"/>
  <c r="G295" i="10"/>
  <c r="G294" i="10"/>
  <c r="G282" i="10"/>
  <c r="G271" i="10"/>
  <c r="G269" i="10"/>
  <c r="A6" i="10"/>
  <c r="A7" i="10" s="1"/>
  <c r="A8" i="10" s="1"/>
  <c r="A9" i="10" s="1"/>
  <c r="A10" i="10" s="1"/>
  <c r="A12" i="10" s="1"/>
  <c r="A14" i="10" s="1"/>
  <c r="A15" i="10" s="1"/>
  <c r="A16" i="10" s="1"/>
  <c r="A17" i="10" s="1"/>
  <c r="A18" i="10" s="1"/>
  <c r="A20" i="10" s="1"/>
  <c r="A21" i="10" s="1"/>
  <c r="A22" i="10" s="1"/>
  <c r="A23" i="10" s="1"/>
  <c r="A24" i="10" s="1"/>
  <c r="A27" i="10" s="1"/>
  <c r="A29" i="10" s="1"/>
  <c r="A30" i="10" s="1"/>
  <c r="A31" i="10" s="1"/>
  <c r="A33" i="10" s="1"/>
  <c r="A35" i="10" s="1"/>
  <c r="A36" i="10" s="1"/>
  <c r="A37" i="10" s="1"/>
  <c r="A38" i="10" s="1"/>
  <c r="A39" i="10" s="1"/>
  <c r="A41" i="10" s="1"/>
  <c r="A42" i="10" s="1"/>
  <c r="A43" i="10" s="1"/>
  <c r="A44" i="10" s="1"/>
  <c r="A45" i="10" s="1"/>
  <c r="A48" i="10" s="1"/>
  <c r="A50" i="10" s="1"/>
  <c r="A51" i="10" s="1"/>
  <c r="A52" i="10" s="1"/>
  <c r="A54" i="10" s="1"/>
  <c r="A56" i="10" s="1"/>
  <c r="A57" i="10" s="1"/>
  <c r="A58" i="10" s="1"/>
  <c r="A59" i="10" s="1"/>
  <c r="A60" i="10" s="1"/>
  <c r="A62" i="10" s="1"/>
  <c r="A63" i="10" s="1"/>
  <c r="A64" i="10" s="1"/>
  <c r="A65" i="10" s="1"/>
  <c r="A66" i="10" s="1"/>
  <c r="A69" i="10" s="1"/>
  <c r="A71" i="10" s="1"/>
  <c r="A72" i="10" s="1"/>
  <c r="A73" i="10" s="1"/>
  <c r="A75" i="10" s="1"/>
  <c r="A77" i="10" s="1"/>
  <c r="A78" i="10" s="1"/>
  <c r="A79" i="10" s="1"/>
  <c r="A80" i="10" s="1"/>
  <c r="A81" i="10" s="1"/>
  <c r="A83" i="10" s="1"/>
  <c r="A84" i="10" s="1"/>
  <c r="A85" i="10" s="1"/>
  <c r="A86" i="10" s="1"/>
  <c r="A87" i="10" s="1"/>
  <c r="A90" i="10" s="1"/>
  <c r="A92" i="10" s="1"/>
  <c r="A93" i="10" s="1"/>
  <c r="A94" i="10" s="1"/>
  <c r="A96" i="10" s="1"/>
  <c r="A98" i="10" s="1"/>
  <c r="A99" i="10" s="1"/>
  <c r="A100" i="10" s="1"/>
  <c r="A101" i="10" s="1"/>
  <c r="A102" i="10" s="1"/>
  <c r="A104" i="10" s="1"/>
  <c r="A105" i="10" s="1"/>
  <c r="A106" i="10" s="1"/>
  <c r="A107" i="10" s="1"/>
  <c r="A108" i="10" s="1"/>
  <c r="A111" i="10" s="1"/>
  <c r="A113" i="10" s="1"/>
  <c r="A114" i="10" s="1"/>
  <c r="A115" i="10" s="1"/>
  <c r="A117" i="10" s="1"/>
  <c r="A119" i="10" s="1"/>
  <c r="A120" i="10" s="1"/>
  <c r="A121" i="10" s="1"/>
  <c r="A122" i="10" s="1"/>
  <c r="A123" i="10" s="1"/>
  <c r="A125" i="10" s="1"/>
  <c r="A126" i="10" s="1"/>
  <c r="A127" i="10" s="1"/>
  <c r="A128" i="10" s="1"/>
  <c r="A129" i="10" s="1"/>
  <c r="A132" i="10" s="1"/>
  <c r="A134" i="10" s="1"/>
  <c r="A135" i="10" s="1"/>
  <c r="A136" i="10" s="1"/>
  <c r="A138" i="10" s="1"/>
  <c r="A140" i="10" s="1"/>
  <c r="A141" i="10" s="1"/>
  <c r="A142" i="10" s="1"/>
  <c r="A143" i="10" s="1"/>
  <c r="A144" i="10" s="1"/>
  <c r="A146" i="10" s="1"/>
  <c r="A147" i="10" s="1"/>
  <c r="A148" i="10" s="1"/>
  <c r="A149" i="10" s="1"/>
  <c r="A150" i="10" s="1"/>
  <c r="A153" i="10" s="1"/>
  <c r="A155" i="10" s="1"/>
  <c r="A156" i="10" s="1"/>
  <c r="A157" i="10" s="1"/>
  <c r="A159" i="10" s="1"/>
  <c r="A161" i="10" s="1"/>
  <c r="A162" i="10" s="1"/>
  <c r="A163" i="10" s="1"/>
  <c r="A164" i="10" s="1"/>
  <c r="A165" i="10" s="1"/>
  <c r="A167" i="10" s="1"/>
  <c r="A168" i="10" s="1"/>
  <c r="A169" i="10" s="1"/>
  <c r="A170" i="10" s="1"/>
  <c r="A171" i="10" s="1"/>
  <c r="A174" i="10" s="1"/>
  <c r="A176" i="10" s="1"/>
  <c r="A177" i="10" s="1"/>
  <c r="A178" i="10" s="1"/>
  <c r="A180" i="10" s="1"/>
  <c r="A182" i="10" s="1"/>
  <c r="A183" i="10" s="1"/>
  <c r="A184" i="10" s="1"/>
  <c r="A185" i="10" s="1"/>
  <c r="A186" i="10" s="1"/>
  <c r="A188" i="10" s="1"/>
  <c r="A189" i="10" s="1"/>
  <c r="A190" i="10" s="1"/>
  <c r="A191" i="10" s="1"/>
  <c r="A192" i="10" s="1"/>
  <c r="A195" i="10" s="1"/>
  <c r="A197" i="10" s="1"/>
  <c r="A205" i="10" s="1"/>
  <c r="A210" i="10" s="1"/>
  <c r="A215" i="10" s="1"/>
  <c r="A220" i="10" s="1"/>
  <c r="A227" i="10" s="1"/>
  <c r="A237" i="10" s="1"/>
  <c r="A240" i="10" s="1"/>
  <c r="A245" i="10" s="1"/>
  <c r="A267" i="10" s="1"/>
  <c r="A269" i="10" s="1"/>
  <c r="A271" i="10" s="1"/>
  <c r="A272" i="10" s="1"/>
  <c r="A273" i="10" s="1"/>
  <c r="A274" i="10" s="1"/>
  <c r="A275" i="10" s="1"/>
  <c r="A276" i="10" s="1"/>
  <c r="A277" i="10" s="1"/>
  <c r="A279" i="10" s="1"/>
  <c r="A280" i="10" s="1"/>
  <c r="A282" i="10" s="1"/>
  <c r="A283" i="10" s="1"/>
  <c r="A284" i="10" s="1"/>
  <c r="A285" i="10" s="1"/>
  <c r="A286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2" i="10" s="1"/>
  <c r="A303" i="10" s="1"/>
  <c r="A304" i="10" s="1"/>
  <c r="L4" i="1"/>
  <c r="N4" i="1"/>
  <c r="O4" i="1"/>
  <c r="P4" i="1"/>
  <c r="P3" i="17"/>
  <c r="N3" i="17"/>
  <c r="L3" i="17"/>
  <c r="P3" i="16"/>
  <c r="N3" i="16"/>
  <c r="L3" i="16"/>
  <c r="Q3" i="15"/>
  <c r="O3" i="15"/>
  <c r="M3" i="15"/>
  <c r="P3" i="2"/>
  <c r="N3" i="2"/>
  <c r="L3" i="2"/>
  <c r="P661" i="1"/>
  <c r="O661" i="1"/>
  <c r="N661" i="1"/>
  <c r="L661" i="1"/>
  <c r="P660" i="1"/>
  <c r="O660" i="1"/>
  <c r="N660" i="1"/>
  <c r="L660" i="1"/>
  <c r="P659" i="1"/>
  <c r="O659" i="1"/>
  <c r="N659" i="1"/>
  <c r="L659" i="1"/>
  <c r="P658" i="1"/>
  <c r="O658" i="1"/>
  <c r="N658" i="1"/>
  <c r="L658" i="1"/>
  <c r="P657" i="1"/>
  <c r="O657" i="1"/>
  <c r="N657" i="1"/>
  <c r="L657" i="1"/>
  <c r="P656" i="1"/>
  <c r="O656" i="1"/>
  <c r="N656" i="1"/>
  <c r="L656" i="1"/>
  <c r="P655" i="1"/>
  <c r="O655" i="1"/>
  <c r="N655" i="1"/>
  <c r="L655" i="1"/>
  <c r="P654" i="1"/>
  <c r="O654" i="1"/>
  <c r="N654" i="1"/>
  <c r="L654" i="1"/>
  <c r="P652" i="1"/>
  <c r="O652" i="1"/>
  <c r="N652" i="1"/>
  <c r="L652" i="1"/>
  <c r="P651" i="1"/>
  <c r="O651" i="1"/>
  <c r="N651" i="1"/>
  <c r="L651" i="1"/>
  <c r="P650" i="1"/>
  <c r="O650" i="1"/>
  <c r="N650" i="1"/>
  <c r="L650" i="1"/>
  <c r="P649" i="1"/>
  <c r="O649" i="1"/>
  <c r="N649" i="1"/>
  <c r="L649" i="1"/>
  <c r="P648" i="1"/>
  <c r="O648" i="1"/>
  <c r="N648" i="1"/>
  <c r="L648" i="1"/>
  <c r="P647" i="1"/>
  <c r="O647" i="1"/>
  <c r="N647" i="1"/>
  <c r="L647" i="1"/>
  <c r="P646" i="1"/>
  <c r="O646" i="1"/>
  <c r="N646" i="1"/>
  <c r="L646" i="1"/>
  <c r="P645" i="1"/>
  <c r="O645" i="1"/>
  <c r="N645" i="1"/>
  <c r="L645" i="1"/>
  <c r="P644" i="1"/>
  <c r="O644" i="1"/>
  <c r="N644" i="1"/>
  <c r="L644" i="1"/>
  <c r="P643" i="1"/>
  <c r="O643" i="1"/>
  <c r="N643" i="1"/>
  <c r="L643" i="1"/>
  <c r="P642" i="1"/>
  <c r="O642" i="1"/>
  <c r="N642" i="1"/>
  <c r="L642" i="1"/>
  <c r="P641" i="1"/>
  <c r="O641" i="1"/>
  <c r="N641" i="1"/>
  <c r="L641" i="1"/>
  <c r="P640" i="1"/>
  <c r="O640" i="1"/>
  <c r="N640" i="1"/>
  <c r="L640" i="1"/>
  <c r="P639" i="1"/>
  <c r="O639" i="1"/>
  <c r="N639" i="1"/>
  <c r="L639" i="1"/>
  <c r="P638" i="1"/>
  <c r="O638" i="1"/>
  <c r="N638" i="1"/>
  <c r="L638" i="1"/>
  <c r="P637" i="1"/>
  <c r="O637" i="1"/>
  <c r="N637" i="1"/>
  <c r="L637" i="1"/>
  <c r="P636" i="1"/>
  <c r="O636" i="1"/>
  <c r="N636" i="1"/>
  <c r="L636" i="1"/>
  <c r="P635" i="1"/>
  <c r="O635" i="1"/>
  <c r="N635" i="1"/>
  <c r="L635" i="1"/>
  <c r="P634" i="1"/>
  <c r="O634" i="1"/>
  <c r="N634" i="1"/>
  <c r="L634" i="1"/>
  <c r="P633" i="1"/>
  <c r="O633" i="1"/>
  <c r="N633" i="1"/>
  <c r="L633" i="1"/>
  <c r="P632" i="1"/>
  <c r="O632" i="1"/>
  <c r="N632" i="1"/>
  <c r="L632" i="1"/>
  <c r="P631" i="1"/>
  <c r="O631" i="1"/>
  <c r="N631" i="1"/>
  <c r="L631" i="1"/>
  <c r="P630" i="1"/>
  <c r="O630" i="1"/>
  <c r="N630" i="1"/>
  <c r="L630" i="1"/>
  <c r="P628" i="1"/>
  <c r="O628" i="1"/>
  <c r="N628" i="1"/>
  <c r="L628" i="1"/>
  <c r="P627" i="1"/>
  <c r="O627" i="1"/>
  <c r="N627" i="1"/>
  <c r="L627" i="1"/>
  <c r="P626" i="1"/>
  <c r="O626" i="1"/>
  <c r="N626" i="1"/>
  <c r="L626" i="1"/>
  <c r="P624" i="1"/>
  <c r="O624" i="1"/>
  <c r="N624" i="1"/>
  <c r="L624" i="1"/>
  <c r="P623" i="1"/>
  <c r="O623" i="1"/>
  <c r="N623" i="1"/>
  <c r="L623" i="1"/>
  <c r="P622" i="1"/>
  <c r="O622" i="1"/>
  <c r="N622" i="1"/>
  <c r="L622" i="1"/>
  <c r="P621" i="1"/>
  <c r="O621" i="1"/>
  <c r="N621" i="1"/>
  <c r="L621" i="1"/>
  <c r="P620" i="1"/>
  <c r="O620" i="1"/>
  <c r="N620" i="1"/>
  <c r="L620" i="1"/>
  <c r="P619" i="1"/>
  <c r="O619" i="1"/>
  <c r="N619" i="1"/>
  <c r="L619" i="1"/>
  <c r="P618" i="1"/>
  <c r="O618" i="1"/>
  <c r="N618" i="1"/>
  <c r="L618" i="1"/>
  <c r="P617" i="1"/>
  <c r="O617" i="1"/>
  <c r="N617" i="1"/>
  <c r="L617" i="1"/>
  <c r="P616" i="1"/>
  <c r="O616" i="1"/>
  <c r="N616" i="1"/>
  <c r="L616" i="1"/>
  <c r="P615" i="1"/>
  <c r="O615" i="1"/>
  <c r="N615" i="1"/>
  <c r="L615" i="1"/>
  <c r="P614" i="1"/>
  <c r="O614" i="1"/>
  <c r="N614" i="1"/>
  <c r="L614" i="1"/>
  <c r="P613" i="1"/>
  <c r="O613" i="1"/>
  <c r="N613" i="1"/>
  <c r="L613" i="1"/>
  <c r="P612" i="1"/>
  <c r="O612" i="1"/>
  <c r="N612" i="1"/>
  <c r="L612" i="1"/>
  <c r="P611" i="1"/>
  <c r="O611" i="1"/>
  <c r="N611" i="1"/>
  <c r="L611" i="1"/>
  <c r="P610" i="1"/>
  <c r="O610" i="1"/>
  <c r="N610" i="1"/>
  <c r="L610" i="1"/>
  <c r="P609" i="1"/>
  <c r="O609" i="1"/>
  <c r="N609" i="1"/>
  <c r="L609" i="1"/>
  <c r="P608" i="1"/>
  <c r="O608" i="1"/>
  <c r="N608" i="1"/>
  <c r="L608" i="1"/>
  <c r="P607" i="1"/>
  <c r="O607" i="1"/>
  <c r="N607" i="1"/>
  <c r="L607" i="1"/>
  <c r="P606" i="1"/>
  <c r="O606" i="1"/>
  <c r="N606" i="1"/>
  <c r="L606" i="1"/>
  <c r="P605" i="1"/>
  <c r="O605" i="1"/>
  <c r="N605" i="1"/>
  <c r="L605" i="1"/>
  <c r="P604" i="1"/>
  <c r="O604" i="1"/>
  <c r="N604" i="1"/>
  <c r="L604" i="1"/>
  <c r="P603" i="1"/>
  <c r="O603" i="1"/>
  <c r="N603" i="1"/>
  <c r="L603" i="1"/>
  <c r="P602" i="1"/>
  <c r="O602" i="1"/>
  <c r="N602" i="1"/>
  <c r="L602" i="1"/>
  <c r="P601" i="1"/>
  <c r="O601" i="1"/>
  <c r="N601" i="1"/>
  <c r="L601" i="1"/>
  <c r="P600" i="1"/>
  <c r="O600" i="1"/>
  <c r="N600" i="1"/>
  <c r="L600" i="1"/>
  <c r="P599" i="1"/>
  <c r="O599" i="1"/>
  <c r="N599" i="1"/>
  <c r="L599" i="1"/>
  <c r="P598" i="1"/>
  <c r="O598" i="1"/>
  <c r="N598" i="1"/>
  <c r="L598" i="1"/>
  <c r="P597" i="1"/>
  <c r="O597" i="1"/>
  <c r="N597" i="1"/>
  <c r="L597" i="1"/>
  <c r="P596" i="1"/>
  <c r="O596" i="1"/>
  <c r="N596" i="1"/>
  <c r="L596" i="1"/>
  <c r="P595" i="1"/>
  <c r="O595" i="1"/>
  <c r="N595" i="1"/>
  <c r="L595" i="1"/>
  <c r="P594" i="1"/>
  <c r="O594" i="1"/>
  <c r="N594" i="1"/>
  <c r="L594" i="1"/>
  <c r="P592" i="1"/>
  <c r="O592" i="1"/>
  <c r="N592" i="1"/>
  <c r="L592" i="1"/>
  <c r="P591" i="1"/>
  <c r="O591" i="1"/>
  <c r="N591" i="1"/>
  <c r="L591" i="1"/>
  <c r="P590" i="1"/>
  <c r="O590" i="1"/>
  <c r="N590" i="1"/>
  <c r="L590" i="1"/>
  <c r="P589" i="1"/>
  <c r="O589" i="1"/>
  <c r="N589" i="1"/>
  <c r="L589" i="1"/>
  <c r="P588" i="1"/>
  <c r="O588" i="1"/>
  <c r="N588" i="1"/>
  <c r="L588" i="1"/>
  <c r="P587" i="1"/>
  <c r="O587" i="1"/>
  <c r="N587" i="1"/>
  <c r="L587" i="1"/>
  <c r="P586" i="1"/>
  <c r="O586" i="1"/>
  <c r="N586" i="1"/>
  <c r="L586" i="1"/>
  <c r="P585" i="1"/>
  <c r="O585" i="1"/>
  <c r="N585" i="1"/>
  <c r="L585" i="1"/>
  <c r="P584" i="1"/>
  <c r="O584" i="1"/>
  <c r="N584" i="1"/>
  <c r="L584" i="1"/>
  <c r="P583" i="1"/>
  <c r="O583" i="1"/>
  <c r="N583" i="1"/>
  <c r="L583" i="1"/>
  <c r="P582" i="1"/>
  <c r="O582" i="1"/>
  <c r="N582" i="1"/>
  <c r="L582" i="1"/>
  <c r="P581" i="1"/>
  <c r="O581" i="1"/>
  <c r="N581" i="1"/>
  <c r="L581" i="1"/>
  <c r="P580" i="1"/>
  <c r="O580" i="1"/>
  <c r="N580" i="1"/>
  <c r="L580" i="1"/>
  <c r="P579" i="1"/>
  <c r="O579" i="1"/>
  <c r="N579" i="1"/>
  <c r="L579" i="1"/>
  <c r="P578" i="1"/>
  <c r="O578" i="1"/>
  <c r="N578" i="1"/>
  <c r="L578" i="1"/>
  <c r="P577" i="1"/>
  <c r="O577" i="1"/>
  <c r="N577" i="1"/>
  <c r="L577" i="1"/>
  <c r="P576" i="1"/>
  <c r="O576" i="1"/>
  <c r="N576" i="1"/>
  <c r="L576" i="1"/>
  <c r="P575" i="1"/>
  <c r="O575" i="1"/>
  <c r="N575" i="1"/>
  <c r="L575" i="1"/>
  <c r="P574" i="1"/>
  <c r="O574" i="1"/>
  <c r="N574" i="1"/>
  <c r="L574" i="1"/>
  <c r="P573" i="1"/>
  <c r="O573" i="1"/>
  <c r="N573" i="1"/>
  <c r="L573" i="1"/>
  <c r="P572" i="1"/>
  <c r="O572" i="1"/>
  <c r="N572" i="1"/>
  <c r="L572" i="1"/>
  <c r="P571" i="1"/>
  <c r="O571" i="1"/>
  <c r="N571" i="1"/>
  <c r="L571" i="1"/>
  <c r="P570" i="1"/>
  <c r="O570" i="1"/>
  <c r="N570" i="1"/>
  <c r="L570" i="1"/>
  <c r="P569" i="1"/>
  <c r="O569" i="1"/>
  <c r="N569" i="1"/>
  <c r="L569" i="1"/>
  <c r="P568" i="1"/>
  <c r="O568" i="1"/>
  <c r="N568" i="1"/>
  <c r="L568" i="1"/>
  <c r="P567" i="1"/>
  <c r="O567" i="1"/>
  <c r="N567" i="1"/>
  <c r="L567" i="1"/>
  <c r="P566" i="1"/>
  <c r="O566" i="1"/>
  <c r="N566" i="1"/>
  <c r="L566" i="1"/>
  <c r="P565" i="1"/>
  <c r="O565" i="1"/>
  <c r="N565" i="1"/>
  <c r="L565" i="1"/>
  <c r="P564" i="1"/>
  <c r="O564" i="1"/>
  <c r="N564" i="1"/>
  <c r="L564" i="1"/>
  <c r="P563" i="1"/>
  <c r="O563" i="1"/>
  <c r="N563" i="1"/>
  <c r="L563" i="1"/>
  <c r="P562" i="1"/>
  <c r="O562" i="1"/>
  <c r="N562" i="1"/>
  <c r="L562" i="1"/>
  <c r="P561" i="1"/>
  <c r="O561" i="1"/>
  <c r="N561" i="1"/>
  <c r="L561" i="1"/>
  <c r="P560" i="1"/>
  <c r="O560" i="1"/>
  <c r="N560" i="1"/>
  <c r="L560" i="1"/>
  <c r="P559" i="1"/>
  <c r="O559" i="1"/>
  <c r="N559" i="1"/>
  <c r="L559" i="1"/>
  <c r="P558" i="1"/>
  <c r="O558" i="1"/>
  <c r="N558" i="1"/>
  <c r="L558" i="1"/>
  <c r="P557" i="1"/>
  <c r="O557" i="1"/>
  <c r="N557" i="1"/>
  <c r="L557" i="1"/>
  <c r="P556" i="1"/>
  <c r="O556" i="1"/>
  <c r="N556" i="1"/>
  <c r="L556" i="1"/>
  <c r="P555" i="1"/>
  <c r="O555" i="1"/>
  <c r="N555" i="1"/>
  <c r="L555" i="1"/>
  <c r="P554" i="1"/>
  <c r="O554" i="1"/>
  <c r="N554" i="1"/>
  <c r="L554" i="1"/>
  <c r="P553" i="1"/>
  <c r="O553" i="1"/>
  <c r="N553" i="1"/>
  <c r="L553" i="1"/>
  <c r="P552" i="1"/>
  <c r="O552" i="1"/>
  <c r="N552" i="1"/>
  <c r="L552" i="1"/>
  <c r="P551" i="1"/>
  <c r="O551" i="1"/>
  <c r="N551" i="1"/>
  <c r="L551" i="1"/>
  <c r="P550" i="1"/>
  <c r="O550" i="1"/>
  <c r="N550" i="1"/>
  <c r="L550" i="1"/>
  <c r="P549" i="1"/>
  <c r="O549" i="1"/>
  <c r="N549" i="1"/>
  <c r="L549" i="1"/>
  <c r="P548" i="1"/>
  <c r="O548" i="1"/>
  <c r="N548" i="1"/>
  <c r="L548" i="1"/>
  <c r="P547" i="1"/>
  <c r="O547" i="1"/>
  <c r="N547" i="1"/>
  <c r="L547" i="1"/>
  <c r="P546" i="1"/>
  <c r="O546" i="1"/>
  <c r="N546" i="1"/>
  <c r="L546" i="1"/>
  <c r="P545" i="1"/>
  <c r="O545" i="1"/>
  <c r="N545" i="1"/>
  <c r="L545" i="1"/>
  <c r="P544" i="1"/>
  <c r="O544" i="1"/>
  <c r="N544" i="1"/>
  <c r="L544" i="1"/>
  <c r="P543" i="1"/>
  <c r="O543" i="1"/>
  <c r="N543" i="1"/>
  <c r="L543" i="1"/>
  <c r="P542" i="1"/>
  <c r="O542" i="1"/>
  <c r="N542" i="1"/>
  <c r="L542" i="1"/>
  <c r="P541" i="1"/>
  <c r="O541" i="1"/>
  <c r="N541" i="1"/>
  <c r="L541" i="1"/>
  <c r="P540" i="1"/>
  <c r="O540" i="1"/>
  <c r="N540" i="1"/>
  <c r="L540" i="1"/>
  <c r="P539" i="1"/>
  <c r="O539" i="1"/>
  <c r="N539" i="1"/>
  <c r="L539" i="1"/>
  <c r="P538" i="1"/>
  <c r="O538" i="1"/>
  <c r="N538" i="1"/>
  <c r="L538" i="1"/>
  <c r="P537" i="1"/>
  <c r="O537" i="1"/>
  <c r="N537" i="1"/>
  <c r="L537" i="1"/>
  <c r="P536" i="1"/>
  <c r="O536" i="1"/>
  <c r="N536" i="1"/>
  <c r="L536" i="1"/>
  <c r="P535" i="1"/>
  <c r="O535" i="1"/>
  <c r="N535" i="1"/>
  <c r="L535" i="1"/>
  <c r="P534" i="1"/>
  <c r="O534" i="1"/>
  <c r="N534" i="1"/>
  <c r="L534" i="1"/>
  <c r="P533" i="1"/>
  <c r="O533" i="1"/>
  <c r="N533" i="1"/>
  <c r="L533" i="1"/>
  <c r="P532" i="1"/>
  <c r="O532" i="1"/>
  <c r="N532" i="1"/>
  <c r="L532" i="1"/>
  <c r="P531" i="1"/>
  <c r="O531" i="1"/>
  <c r="N531" i="1"/>
  <c r="L531" i="1"/>
  <c r="P530" i="1"/>
  <c r="O530" i="1"/>
  <c r="N530" i="1"/>
  <c r="L530" i="1"/>
  <c r="P529" i="1"/>
  <c r="O529" i="1"/>
  <c r="N529" i="1"/>
  <c r="L529" i="1"/>
  <c r="P528" i="1"/>
  <c r="O528" i="1"/>
  <c r="N528" i="1"/>
  <c r="L528" i="1"/>
  <c r="P527" i="1"/>
  <c r="O527" i="1"/>
  <c r="N527" i="1"/>
  <c r="L527" i="1"/>
  <c r="P526" i="1"/>
  <c r="O526" i="1"/>
  <c r="N526" i="1"/>
  <c r="L526" i="1"/>
  <c r="P525" i="1"/>
  <c r="O525" i="1"/>
  <c r="N525" i="1"/>
  <c r="L525" i="1"/>
  <c r="P524" i="1"/>
  <c r="O524" i="1"/>
  <c r="N524" i="1"/>
  <c r="L524" i="1"/>
  <c r="P523" i="1"/>
  <c r="O523" i="1"/>
  <c r="N523" i="1"/>
  <c r="L523" i="1"/>
  <c r="P522" i="1"/>
  <c r="O522" i="1"/>
  <c r="N522" i="1"/>
  <c r="L522" i="1"/>
  <c r="P521" i="1"/>
  <c r="O521" i="1"/>
  <c r="N521" i="1"/>
  <c r="L521" i="1"/>
  <c r="P520" i="1"/>
  <c r="O520" i="1"/>
  <c r="N520" i="1"/>
  <c r="L520" i="1"/>
  <c r="P519" i="1"/>
  <c r="O519" i="1"/>
  <c r="N519" i="1"/>
  <c r="L519" i="1"/>
  <c r="P518" i="1"/>
  <c r="O518" i="1"/>
  <c r="N518" i="1"/>
  <c r="L518" i="1"/>
  <c r="P517" i="1"/>
  <c r="O517" i="1"/>
  <c r="N517" i="1"/>
  <c r="L517" i="1"/>
  <c r="P516" i="1"/>
  <c r="O516" i="1"/>
  <c r="N516" i="1"/>
  <c r="L516" i="1"/>
  <c r="P515" i="1"/>
  <c r="O515" i="1"/>
  <c r="N515" i="1"/>
  <c r="L515" i="1"/>
  <c r="P514" i="1"/>
  <c r="O514" i="1"/>
  <c r="N514" i="1"/>
  <c r="L514" i="1"/>
  <c r="P513" i="1"/>
  <c r="O513" i="1"/>
  <c r="N513" i="1"/>
  <c r="L513" i="1"/>
  <c r="P512" i="1"/>
  <c r="O512" i="1"/>
  <c r="N512" i="1"/>
  <c r="L512" i="1"/>
  <c r="P511" i="1"/>
  <c r="O511" i="1"/>
  <c r="N511" i="1"/>
  <c r="L511" i="1"/>
  <c r="P510" i="1"/>
  <c r="O510" i="1"/>
  <c r="N510" i="1"/>
  <c r="L510" i="1"/>
  <c r="P509" i="1"/>
  <c r="O509" i="1"/>
  <c r="N509" i="1"/>
  <c r="L509" i="1"/>
  <c r="P508" i="1"/>
  <c r="O508" i="1"/>
  <c r="N508" i="1"/>
  <c r="L508" i="1"/>
  <c r="P507" i="1"/>
  <c r="O507" i="1"/>
  <c r="N507" i="1"/>
  <c r="L507" i="1"/>
  <c r="P506" i="1"/>
  <c r="O506" i="1"/>
  <c r="N506" i="1"/>
  <c r="L506" i="1"/>
  <c r="P505" i="1"/>
  <c r="O505" i="1"/>
  <c r="N505" i="1"/>
  <c r="L505" i="1"/>
  <c r="P504" i="1"/>
  <c r="O504" i="1"/>
  <c r="N504" i="1"/>
  <c r="L504" i="1"/>
  <c r="P503" i="1"/>
  <c r="O503" i="1"/>
  <c r="N503" i="1"/>
  <c r="L503" i="1"/>
  <c r="P502" i="1"/>
  <c r="O502" i="1"/>
  <c r="N502" i="1"/>
  <c r="L502" i="1"/>
  <c r="P501" i="1"/>
  <c r="O501" i="1"/>
  <c r="N501" i="1"/>
  <c r="L501" i="1"/>
  <c r="P500" i="1"/>
  <c r="O500" i="1"/>
  <c r="N500" i="1"/>
  <c r="L500" i="1"/>
  <c r="P499" i="1"/>
  <c r="O499" i="1"/>
  <c r="N499" i="1"/>
  <c r="L499" i="1"/>
  <c r="P498" i="1"/>
  <c r="O498" i="1"/>
  <c r="N498" i="1"/>
  <c r="L498" i="1"/>
  <c r="P497" i="1"/>
  <c r="O497" i="1"/>
  <c r="N497" i="1"/>
  <c r="L497" i="1"/>
  <c r="P496" i="1"/>
  <c r="O496" i="1"/>
  <c r="N496" i="1"/>
  <c r="L496" i="1"/>
  <c r="P495" i="1"/>
  <c r="O495" i="1"/>
  <c r="N495" i="1"/>
  <c r="L495" i="1"/>
  <c r="P494" i="1"/>
  <c r="O494" i="1"/>
  <c r="N494" i="1"/>
  <c r="L494" i="1"/>
  <c r="P493" i="1"/>
  <c r="O493" i="1"/>
  <c r="N493" i="1"/>
  <c r="L493" i="1"/>
  <c r="P492" i="1"/>
  <c r="O492" i="1"/>
  <c r="N492" i="1"/>
  <c r="L492" i="1"/>
  <c r="P491" i="1"/>
  <c r="O491" i="1"/>
  <c r="N491" i="1"/>
  <c r="L491" i="1"/>
  <c r="P490" i="1"/>
  <c r="O490" i="1"/>
  <c r="N490" i="1"/>
  <c r="L490" i="1"/>
  <c r="P489" i="1"/>
  <c r="O489" i="1"/>
  <c r="N489" i="1"/>
  <c r="L489" i="1"/>
  <c r="P488" i="1"/>
  <c r="O488" i="1"/>
  <c r="N488" i="1"/>
  <c r="L488" i="1"/>
  <c r="P487" i="1"/>
  <c r="O487" i="1"/>
  <c r="N487" i="1"/>
  <c r="L487" i="1"/>
  <c r="P486" i="1"/>
  <c r="O486" i="1"/>
  <c r="N486" i="1"/>
  <c r="L486" i="1"/>
  <c r="P485" i="1"/>
  <c r="O485" i="1"/>
  <c r="N485" i="1"/>
  <c r="L485" i="1"/>
  <c r="P484" i="1"/>
  <c r="O484" i="1"/>
  <c r="N484" i="1"/>
  <c r="L484" i="1"/>
  <c r="P483" i="1"/>
  <c r="O483" i="1"/>
  <c r="N483" i="1"/>
  <c r="L483" i="1"/>
  <c r="P482" i="1"/>
  <c r="O482" i="1"/>
  <c r="N482" i="1"/>
  <c r="L482" i="1"/>
  <c r="P481" i="1"/>
  <c r="O481" i="1"/>
  <c r="N481" i="1"/>
  <c r="L481" i="1"/>
  <c r="P480" i="1"/>
  <c r="O480" i="1"/>
  <c r="N480" i="1"/>
  <c r="L480" i="1"/>
  <c r="P479" i="1"/>
  <c r="O479" i="1"/>
  <c r="N479" i="1"/>
  <c r="L479" i="1"/>
  <c r="P478" i="1"/>
  <c r="O478" i="1"/>
  <c r="N478" i="1"/>
  <c r="L478" i="1"/>
  <c r="P477" i="1"/>
  <c r="O477" i="1"/>
  <c r="N477" i="1"/>
  <c r="L477" i="1"/>
  <c r="P476" i="1"/>
  <c r="O476" i="1"/>
  <c r="N476" i="1"/>
  <c r="L476" i="1"/>
  <c r="P475" i="1"/>
  <c r="O475" i="1"/>
  <c r="N475" i="1"/>
  <c r="L475" i="1"/>
  <c r="P474" i="1"/>
  <c r="O474" i="1"/>
  <c r="N474" i="1"/>
  <c r="L474" i="1"/>
  <c r="P473" i="1"/>
  <c r="O473" i="1"/>
  <c r="N473" i="1"/>
  <c r="L473" i="1"/>
  <c r="P472" i="1"/>
  <c r="O472" i="1"/>
  <c r="N472" i="1"/>
  <c r="L472" i="1"/>
  <c r="P471" i="1"/>
  <c r="O471" i="1"/>
  <c r="N471" i="1"/>
  <c r="L471" i="1"/>
  <c r="P470" i="1"/>
  <c r="O470" i="1"/>
  <c r="N470" i="1"/>
  <c r="L470" i="1"/>
  <c r="P469" i="1"/>
  <c r="O469" i="1"/>
  <c r="N469" i="1"/>
  <c r="L469" i="1"/>
  <c r="P468" i="1"/>
  <c r="O468" i="1"/>
  <c r="N468" i="1"/>
  <c r="L468" i="1"/>
  <c r="P467" i="1"/>
  <c r="O467" i="1"/>
  <c r="N467" i="1"/>
  <c r="L467" i="1"/>
  <c r="P466" i="1"/>
  <c r="O466" i="1"/>
  <c r="N466" i="1"/>
  <c r="L466" i="1"/>
  <c r="P465" i="1"/>
  <c r="O465" i="1"/>
  <c r="N465" i="1"/>
  <c r="L465" i="1"/>
  <c r="P464" i="1"/>
  <c r="O464" i="1"/>
  <c r="N464" i="1"/>
  <c r="L464" i="1"/>
  <c r="P463" i="1"/>
  <c r="O463" i="1"/>
  <c r="N463" i="1"/>
  <c r="L463" i="1"/>
  <c r="P462" i="1"/>
  <c r="O462" i="1"/>
  <c r="N462" i="1"/>
  <c r="L462" i="1"/>
  <c r="P461" i="1"/>
  <c r="O461" i="1"/>
  <c r="N461" i="1"/>
  <c r="L461" i="1"/>
  <c r="P460" i="1"/>
  <c r="O460" i="1"/>
  <c r="N460" i="1"/>
  <c r="L460" i="1"/>
  <c r="P459" i="1"/>
  <c r="O459" i="1"/>
  <c r="N459" i="1"/>
  <c r="L459" i="1"/>
  <c r="P458" i="1"/>
  <c r="O458" i="1"/>
  <c r="N458" i="1"/>
  <c r="L458" i="1"/>
  <c r="P457" i="1"/>
  <c r="O457" i="1"/>
  <c r="N457" i="1"/>
  <c r="L457" i="1"/>
  <c r="P456" i="1"/>
  <c r="O456" i="1"/>
  <c r="N456" i="1"/>
  <c r="L456" i="1"/>
  <c r="P455" i="1"/>
  <c r="O455" i="1"/>
  <c r="N455" i="1"/>
  <c r="L455" i="1"/>
  <c r="P454" i="1"/>
  <c r="O454" i="1"/>
  <c r="N454" i="1"/>
  <c r="L454" i="1"/>
  <c r="P453" i="1"/>
  <c r="O453" i="1"/>
  <c r="N453" i="1"/>
  <c r="L453" i="1"/>
  <c r="P452" i="1"/>
  <c r="O452" i="1"/>
  <c r="N452" i="1"/>
  <c r="L452" i="1"/>
  <c r="P451" i="1"/>
  <c r="O451" i="1"/>
  <c r="N451" i="1"/>
  <c r="L451" i="1"/>
  <c r="P450" i="1"/>
  <c r="O450" i="1"/>
  <c r="N450" i="1"/>
  <c r="L450" i="1"/>
  <c r="P449" i="1"/>
  <c r="O449" i="1"/>
  <c r="N449" i="1"/>
  <c r="L449" i="1"/>
  <c r="P448" i="1"/>
  <c r="O448" i="1"/>
  <c r="N448" i="1"/>
  <c r="L448" i="1"/>
  <c r="P447" i="1"/>
  <c r="O447" i="1"/>
  <c r="N447" i="1"/>
  <c r="L447" i="1"/>
  <c r="P446" i="1"/>
  <c r="O446" i="1"/>
  <c r="N446" i="1"/>
  <c r="L446" i="1"/>
  <c r="P445" i="1"/>
  <c r="O445" i="1"/>
  <c r="N445" i="1"/>
  <c r="L445" i="1"/>
  <c r="P444" i="1"/>
  <c r="O444" i="1"/>
  <c r="N444" i="1"/>
  <c r="L444" i="1"/>
  <c r="P443" i="1"/>
  <c r="O443" i="1"/>
  <c r="N443" i="1"/>
  <c r="L443" i="1"/>
  <c r="P442" i="1"/>
  <c r="O442" i="1"/>
  <c r="N442" i="1"/>
  <c r="L442" i="1"/>
  <c r="P441" i="1"/>
  <c r="O441" i="1"/>
  <c r="N441" i="1"/>
  <c r="L441" i="1"/>
  <c r="P440" i="1"/>
  <c r="O440" i="1"/>
  <c r="N440" i="1"/>
  <c r="L440" i="1"/>
  <c r="P439" i="1"/>
  <c r="O439" i="1"/>
  <c r="N439" i="1"/>
  <c r="L439" i="1"/>
  <c r="P438" i="1"/>
  <c r="O438" i="1"/>
  <c r="N438" i="1"/>
  <c r="L438" i="1"/>
  <c r="P437" i="1"/>
  <c r="O437" i="1"/>
  <c r="N437" i="1"/>
  <c r="L437" i="1"/>
  <c r="P436" i="1"/>
  <c r="O436" i="1"/>
  <c r="N436" i="1"/>
  <c r="L436" i="1"/>
  <c r="P435" i="1"/>
  <c r="O435" i="1"/>
  <c r="N435" i="1"/>
  <c r="L435" i="1"/>
  <c r="P434" i="1"/>
  <c r="O434" i="1"/>
  <c r="N434" i="1"/>
  <c r="L434" i="1"/>
  <c r="P433" i="1"/>
  <c r="O433" i="1"/>
  <c r="N433" i="1"/>
  <c r="L433" i="1"/>
  <c r="P432" i="1"/>
  <c r="O432" i="1"/>
  <c r="N432" i="1"/>
  <c r="L432" i="1"/>
  <c r="P431" i="1"/>
  <c r="O431" i="1"/>
  <c r="N431" i="1"/>
  <c r="L431" i="1"/>
  <c r="P430" i="1"/>
  <c r="O430" i="1"/>
  <c r="N430" i="1"/>
  <c r="L430" i="1"/>
  <c r="P429" i="1"/>
  <c r="O429" i="1"/>
  <c r="N429" i="1"/>
  <c r="L429" i="1"/>
  <c r="P428" i="1"/>
  <c r="O428" i="1"/>
  <c r="N428" i="1"/>
  <c r="L428" i="1"/>
  <c r="P427" i="1"/>
  <c r="O427" i="1"/>
  <c r="N427" i="1"/>
  <c r="L427" i="1"/>
  <c r="P426" i="1"/>
  <c r="O426" i="1"/>
  <c r="N426" i="1"/>
  <c r="L426" i="1"/>
  <c r="P425" i="1"/>
  <c r="O425" i="1"/>
  <c r="N425" i="1"/>
  <c r="L425" i="1"/>
  <c r="P424" i="1"/>
  <c r="O424" i="1"/>
  <c r="N424" i="1"/>
  <c r="L424" i="1"/>
  <c r="P423" i="1"/>
  <c r="O423" i="1"/>
  <c r="N423" i="1"/>
  <c r="L423" i="1"/>
  <c r="P422" i="1"/>
  <c r="O422" i="1"/>
  <c r="N422" i="1"/>
  <c r="L422" i="1"/>
  <c r="P421" i="1"/>
  <c r="O421" i="1"/>
  <c r="N421" i="1"/>
  <c r="L421" i="1"/>
  <c r="P420" i="1"/>
  <c r="O420" i="1"/>
  <c r="N420" i="1"/>
  <c r="L420" i="1"/>
  <c r="P419" i="1"/>
  <c r="O419" i="1"/>
  <c r="N419" i="1"/>
  <c r="L419" i="1"/>
  <c r="P418" i="1"/>
  <c r="O418" i="1"/>
  <c r="N418" i="1"/>
  <c r="L418" i="1"/>
  <c r="P417" i="1"/>
  <c r="O417" i="1"/>
  <c r="N417" i="1"/>
  <c r="L417" i="1"/>
  <c r="P416" i="1"/>
  <c r="O416" i="1"/>
  <c r="N416" i="1"/>
  <c r="L416" i="1"/>
  <c r="P415" i="1"/>
  <c r="O415" i="1"/>
  <c r="N415" i="1"/>
  <c r="L415" i="1"/>
  <c r="P414" i="1"/>
  <c r="O414" i="1"/>
  <c r="N414" i="1"/>
  <c r="L414" i="1"/>
  <c r="P413" i="1"/>
  <c r="O413" i="1"/>
  <c r="N413" i="1"/>
  <c r="L413" i="1"/>
  <c r="P412" i="1"/>
  <c r="O412" i="1"/>
  <c r="N412" i="1"/>
  <c r="L412" i="1"/>
  <c r="P411" i="1"/>
  <c r="O411" i="1"/>
  <c r="N411" i="1"/>
  <c r="L411" i="1"/>
  <c r="P410" i="1"/>
  <c r="O410" i="1"/>
  <c r="N410" i="1"/>
  <c r="L410" i="1"/>
  <c r="P409" i="1"/>
  <c r="O409" i="1"/>
  <c r="N409" i="1"/>
  <c r="L409" i="1"/>
  <c r="P408" i="1"/>
  <c r="O408" i="1"/>
  <c r="N408" i="1"/>
  <c r="L408" i="1"/>
  <c r="P407" i="1"/>
  <c r="O407" i="1"/>
  <c r="N407" i="1"/>
  <c r="L407" i="1"/>
  <c r="P406" i="1"/>
  <c r="O406" i="1"/>
  <c r="N406" i="1"/>
  <c r="L406" i="1"/>
  <c r="P405" i="1"/>
  <c r="O405" i="1"/>
  <c r="N405" i="1"/>
  <c r="L405" i="1"/>
  <c r="P404" i="1"/>
  <c r="O404" i="1"/>
  <c r="N404" i="1"/>
  <c r="L404" i="1"/>
  <c r="P403" i="1"/>
  <c r="O403" i="1"/>
  <c r="N403" i="1"/>
  <c r="L403" i="1"/>
  <c r="P402" i="1"/>
  <c r="O402" i="1"/>
  <c r="N402" i="1"/>
  <c r="L402" i="1"/>
  <c r="P401" i="1"/>
  <c r="O401" i="1"/>
  <c r="N401" i="1"/>
  <c r="L401" i="1"/>
  <c r="P400" i="1"/>
  <c r="O400" i="1"/>
  <c r="N400" i="1"/>
  <c r="L400" i="1"/>
  <c r="P399" i="1"/>
  <c r="O399" i="1"/>
  <c r="N399" i="1"/>
  <c r="L399" i="1"/>
  <c r="P398" i="1"/>
  <c r="O398" i="1"/>
  <c r="N398" i="1"/>
  <c r="L398" i="1"/>
  <c r="P397" i="1"/>
  <c r="O397" i="1"/>
  <c r="N397" i="1"/>
  <c r="L397" i="1"/>
  <c r="P396" i="1"/>
  <c r="O396" i="1"/>
  <c r="N396" i="1"/>
  <c r="L396" i="1"/>
  <c r="P395" i="1"/>
  <c r="O395" i="1"/>
  <c r="N395" i="1"/>
  <c r="L395" i="1"/>
  <c r="P394" i="1"/>
  <c r="O394" i="1"/>
  <c r="N394" i="1"/>
  <c r="L394" i="1"/>
  <c r="P393" i="1"/>
  <c r="O393" i="1"/>
  <c r="N393" i="1"/>
  <c r="L393" i="1"/>
  <c r="P392" i="1"/>
  <c r="O392" i="1"/>
  <c r="N392" i="1"/>
  <c r="L392" i="1"/>
  <c r="P391" i="1"/>
  <c r="O391" i="1"/>
  <c r="N391" i="1"/>
  <c r="L391" i="1"/>
  <c r="P390" i="1"/>
  <c r="O390" i="1"/>
  <c r="N390" i="1"/>
  <c r="L390" i="1"/>
  <c r="P389" i="1"/>
  <c r="O389" i="1"/>
  <c r="N389" i="1"/>
  <c r="L389" i="1"/>
  <c r="P388" i="1"/>
  <c r="O388" i="1"/>
  <c r="N388" i="1"/>
  <c r="L388" i="1"/>
  <c r="P387" i="1"/>
  <c r="O387" i="1"/>
  <c r="N387" i="1"/>
  <c r="L387" i="1"/>
  <c r="P386" i="1"/>
  <c r="O386" i="1"/>
  <c r="N386" i="1"/>
  <c r="L386" i="1"/>
  <c r="P385" i="1"/>
  <c r="O385" i="1"/>
  <c r="N385" i="1"/>
  <c r="L385" i="1"/>
  <c r="P384" i="1"/>
  <c r="O384" i="1"/>
  <c r="N384" i="1"/>
  <c r="L384" i="1"/>
  <c r="P383" i="1"/>
  <c r="O383" i="1"/>
  <c r="N383" i="1"/>
  <c r="L383" i="1"/>
  <c r="P382" i="1"/>
  <c r="O382" i="1"/>
  <c r="N382" i="1"/>
  <c r="L382" i="1"/>
  <c r="P381" i="1"/>
  <c r="O381" i="1"/>
  <c r="N381" i="1"/>
  <c r="L381" i="1"/>
  <c r="P380" i="1"/>
  <c r="O380" i="1"/>
  <c r="N380" i="1"/>
  <c r="L380" i="1"/>
  <c r="P379" i="1"/>
  <c r="O379" i="1"/>
  <c r="N379" i="1"/>
  <c r="L379" i="1"/>
  <c r="P378" i="1"/>
  <c r="O378" i="1"/>
  <c r="N378" i="1"/>
  <c r="L378" i="1"/>
  <c r="P377" i="1"/>
  <c r="O377" i="1"/>
  <c r="N377" i="1"/>
  <c r="L377" i="1"/>
  <c r="P376" i="1"/>
  <c r="O376" i="1"/>
  <c r="N376" i="1"/>
  <c r="L376" i="1"/>
  <c r="P375" i="1"/>
  <c r="O375" i="1"/>
  <c r="N375" i="1"/>
  <c r="L375" i="1"/>
  <c r="P374" i="1"/>
  <c r="O374" i="1"/>
  <c r="N374" i="1"/>
  <c r="L374" i="1"/>
  <c r="P373" i="1"/>
  <c r="O373" i="1"/>
  <c r="N373" i="1"/>
  <c r="L373" i="1"/>
  <c r="P372" i="1"/>
  <c r="O372" i="1"/>
  <c r="N372" i="1"/>
  <c r="L372" i="1"/>
  <c r="P371" i="1"/>
  <c r="O371" i="1"/>
  <c r="N371" i="1"/>
  <c r="L371" i="1"/>
  <c r="P370" i="1"/>
  <c r="O370" i="1"/>
  <c r="N370" i="1"/>
  <c r="L370" i="1"/>
  <c r="P369" i="1"/>
  <c r="O369" i="1"/>
  <c r="N369" i="1"/>
  <c r="L369" i="1"/>
  <c r="P368" i="1"/>
  <c r="O368" i="1"/>
  <c r="N368" i="1"/>
  <c r="L368" i="1"/>
  <c r="P367" i="1"/>
  <c r="O367" i="1"/>
  <c r="N367" i="1"/>
  <c r="L367" i="1"/>
  <c r="P366" i="1"/>
  <c r="O366" i="1"/>
  <c r="N366" i="1"/>
  <c r="L366" i="1"/>
  <c r="P365" i="1"/>
  <c r="O365" i="1"/>
  <c r="N365" i="1"/>
  <c r="L365" i="1"/>
  <c r="P364" i="1"/>
  <c r="O364" i="1"/>
  <c r="N364" i="1"/>
  <c r="L364" i="1"/>
  <c r="P363" i="1"/>
  <c r="O363" i="1"/>
  <c r="N363" i="1"/>
  <c r="L363" i="1"/>
  <c r="P362" i="1"/>
  <c r="O362" i="1"/>
  <c r="N362" i="1"/>
  <c r="L362" i="1"/>
  <c r="P361" i="1"/>
  <c r="O361" i="1"/>
  <c r="N361" i="1"/>
  <c r="L361" i="1"/>
  <c r="P360" i="1"/>
  <c r="O360" i="1"/>
  <c r="N360" i="1"/>
  <c r="L360" i="1"/>
  <c r="P359" i="1"/>
  <c r="O359" i="1"/>
  <c r="N359" i="1"/>
  <c r="L359" i="1"/>
  <c r="P358" i="1"/>
  <c r="O358" i="1"/>
  <c r="N358" i="1"/>
  <c r="L358" i="1"/>
  <c r="P357" i="1"/>
  <c r="O357" i="1"/>
  <c r="N357" i="1"/>
  <c r="L357" i="1"/>
  <c r="P356" i="1"/>
  <c r="O356" i="1"/>
  <c r="N356" i="1"/>
  <c r="L356" i="1"/>
  <c r="P354" i="1"/>
  <c r="O354" i="1"/>
  <c r="N354" i="1"/>
  <c r="L354" i="1"/>
  <c r="P353" i="1"/>
  <c r="O353" i="1"/>
  <c r="N353" i="1"/>
  <c r="L353" i="1"/>
  <c r="P352" i="1"/>
  <c r="O352" i="1"/>
  <c r="N352" i="1"/>
  <c r="L352" i="1"/>
  <c r="P351" i="1"/>
  <c r="O351" i="1"/>
  <c r="N351" i="1"/>
  <c r="L351" i="1"/>
  <c r="P350" i="1"/>
  <c r="O350" i="1"/>
  <c r="N350" i="1"/>
  <c r="L350" i="1"/>
  <c r="P349" i="1"/>
  <c r="O349" i="1"/>
  <c r="N349" i="1"/>
  <c r="L349" i="1"/>
  <c r="P348" i="1"/>
  <c r="O348" i="1"/>
  <c r="N348" i="1"/>
  <c r="L348" i="1"/>
  <c r="P347" i="1"/>
  <c r="O347" i="1"/>
  <c r="N347" i="1"/>
  <c r="L347" i="1"/>
  <c r="P346" i="1"/>
  <c r="O346" i="1"/>
  <c r="N346" i="1"/>
  <c r="L346" i="1"/>
  <c r="P345" i="1"/>
  <c r="O345" i="1"/>
  <c r="N345" i="1"/>
  <c r="L345" i="1"/>
  <c r="P344" i="1"/>
  <c r="O344" i="1"/>
  <c r="N344" i="1"/>
  <c r="L344" i="1"/>
  <c r="P343" i="1"/>
  <c r="O343" i="1"/>
  <c r="N343" i="1"/>
  <c r="L343" i="1"/>
  <c r="P342" i="1"/>
  <c r="O342" i="1"/>
  <c r="N342" i="1"/>
  <c r="L342" i="1"/>
  <c r="P341" i="1"/>
  <c r="O341" i="1"/>
  <c r="N341" i="1"/>
  <c r="L341" i="1"/>
  <c r="P340" i="1"/>
  <c r="O340" i="1"/>
  <c r="N340" i="1"/>
  <c r="L340" i="1"/>
  <c r="P339" i="1"/>
  <c r="O339" i="1"/>
  <c r="N339" i="1"/>
  <c r="L339" i="1"/>
  <c r="P338" i="1"/>
  <c r="O338" i="1"/>
  <c r="N338" i="1"/>
  <c r="L338" i="1"/>
  <c r="P337" i="1"/>
  <c r="O337" i="1"/>
  <c r="N337" i="1"/>
  <c r="L337" i="1"/>
  <c r="P336" i="1"/>
  <c r="O336" i="1"/>
  <c r="N336" i="1"/>
  <c r="L336" i="1"/>
  <c r="P335" i="1"/>
  <c r="O335" i="1"/>
  <c r="N335" i="1"/>
  <c r="L335" i="1"/>
  <c r="P334" i="1"/>
  <c r="O334" i="1"/>
  <c r="N334" i="1"/>
  <c r="L334" i="1"/>
  <c r="P333" i="1"/>
  <c r="O333" i="1"/>
  <c r="N333" i="1"/>
  <c r="L333" i="1"/>
  <c r="P332" i="1"/>
  <c r="O332" i="1"/>
  <c r="N332" i="1"/>
  <c r="L332" i="1"/>
  <c r="P331" i="1"/>
  <c r="O331" i="1"/>
  <c r="N331" i="1"/>
  <c r="L331" i="1"/>
  <c r="P330" i="1"/>
  <c r="O330" i="1"/>
  <c r="N330" i="1"/>
  <c r="L330" i="1"/>
  <c r="P329" i="1"/>
  <c r="O329" i="1"/>
  <c r="N329" i="1"/>
  <c r="L329" i="1"/>
  <c r="P328" i="1"/>
  <c r="O328" i="1"/>
  <c r="N328" i="1"/>
  <c r="L328" i="1"/>
  <c r="P327" i="1"/>
  <c r="O327" i="1"/>
  <c r="N327" i="1"/>
  <c r="L327" i="1"/>
  <c r="P326" i="1"/>
  <c r="O326" i="1"/>
  <c r="N326" i="1"/>
  <c r="L326" i="1"/>
  <c r="P325" i="1"/>
  <c r="O325" i="1"/>
  <c r="N325" i="1"/>
  <c r="L325" i="1"/>
  <c r="P324" i="1"/>
  <c r="O324" i="1"/>
  <c r="N324" i="1"/>
  <c r="L324" i="1"/>
  <c r="P323" i="1"/>
  <c r="O323" i="1"/>
  <c r="N323" i="1"/>
  <c r="L323" i="1"/>
  <c r="P322" i="1"/>
  <c r="O322" i="1"/>
  <c r="N322" i="1"/>
  <c r="L322" i="1"/>
  <c r="P321" i="1"/>
  <c r="O321" i="1"/>
  <c r="N321" i="1"/>
  <c r="L321" i="1"/>
  <c r="P320" i="1"/>
  <c r="O320" i="1"/>
  <c r="N320" i="1"/>
  <c r="L320" i="1"/>
  <c r="P319" i="1"/>
  <c r="O319" i="1"/>
  <c r="N319" i="1"/>
  <c r="L319" i="1"/>
  <c r="P318" i="1"/>
  <c r="O318" i="1"/>
  <c r="N318" i="1"/>
  <c r="L318" i="1"/>
  <c r="P317" i="1"/>
  <c r="O317" i="1"/>
  <c r="N317" i="1"/>
  <c r="L317" i="1"/>
  <c r="P316" i="1"/>
  <c r="O316" i="1"/>
  <c r="N316" i="1"/>
  <c r="L316" i="1"/>
  <c r="P315" i="1"/>
  <c r="O315" i="1"/>
  <c r="N315" i="1"/>
  <c r="L315" i="1"/>
  <c r="P314" i="1"/>
  <c r="O314" i="1"/>
  <c r="N314" i="1"/>
  <c r="L314" i="1"/>
  <c r="P313" i="1"/>
  <c r="O313" i="1"/>
  <c r="N313" i="1"/>
  <c r="L313" i="1"/>
  <c r="P312" i="1"/>
  <c r="O312" i="1"/>
  <c r="N312" i="1"/>
  <c r="L312" i="1"/>
  <c r="P311" i="1"/>
  <c r="O311" i="1"/>
  <c r="N311" i="1"/>
  <c r="L311" i="1"/>
  <c r="P310" i="1"/>
  <c r="O310" i="1"/>
  <c r="N310" i="1"/>
  <c r="L310" i="1"/>
  <c r="P309" i="1"/>
  <c r="O309" i="1"/>
  <c r="N309" i="1"/>
  <c r="L309" i="1"/>
  <c r="P308" i="1"/>
  <c r="O308" i="1"/>
  <c r="N308" i="1"/>
  <c r="L308" i="1"/>
  <c r="P307" i="1"/>
  <c r="O307" i="1"/>
  <c r="N307" i="1"/>
  <c r="L307" i="1"/>
  <c r="P306" i="1"/>
  <c r="O306" i="1"/>
  <c r="N306" i="1"/>
  <c r="L306" i="1"/>
  <c r="P305" i="1"/>
  <c r="O305" i="1"/>
  <c r="N305" i="1"/>
  <c r="L305" i="1"/>
  <c r="P304" i="1"/>
  <c r="O304" i="1"/>
  <c r="N304" i="1"/>
  <c r="L304" i="1"/>
  <c r="P303" i="1"/>
  <c r="O303" i="1"/>
  <c r="N303" i="1"/>
  <c r="L303" i="1"/>
  <c r="P302" i="1"/>
  <c r="O302" i="1"/>
  <c r="N302" i="1"/>
  <c r="L302" i="1"/>
  <c r="P301" i="1"/>
  <c r="O301" i="1"/>
  <c r="N301" i="1"/>
  <c r="L301" i="1"/>
  <c r="P300" i="1"/>
  <c r="O300" i="1"/>
  <c r="N300" i="1"/>
  <c r="L300" i="1"/>
  <c r="P299" i="1"/>
  <c r="O299" i="1"/>
  <c r="N299" i="1"/>
  <c r="L299" i="1"/>
  <c r="P298" i="1"/>
  <c r="O298" i="1"/>
  <c r="N298" i="1"/>
  <c r="L298" i="1"/>
  <c r="P297" i="1"/>
  <c r="O297" i="1"/>
  <c r="N297" i="1"/>
  <c r="L297" i="1"/>
  <c r="P296" i="1"/>
  <c r="O296" i="1"/>
  <c r="N296" i="1"/>
  <c r="L296" i="1"/>
  <c r="P295" i="1"/>
  <c r="O295" i="1"/>
  <c r="N295" i="1"/>
  <c r="L295" i="1"/>
  <c r="P294" i="1"/>
  <c r="O294" i="1"/>
  <c r="N294" i="1"/>
  <c r="L294" i="1"/>
  <c r="P293" i="1"/>
  <c r="O293" i="1"/>
  <c r="N293" i="1"/>
  <c r="L293" i="1"/>
  <c r="P292" i="1"/>
  <c r="O292" i="1"/>
  <c r="N292" i="1"/>
  <c r="L292" i="1"/>
  <c r="P290" i="1"/>
  <c r="O290" i="1"/>
  <c r="N290" i="1"/>
  <c r="L290" i="1"/>
  <c r="P289" i="1"/>
  <c r="O289" i="1"/>
  <c r="N289" i="1"/>
  <c r="L289" i="1"/>
  <c r="P288" i="1"/>
  <c r="O288" i="1"/>
  <c r="N288" i="1"/>
  <c r="L288" i="1"/>
  <c r="P287" i="1"/>
  <c r="O287" i="1"/>
  <c r="N287" i="1"/>
  <c r="L287" i="1"/>
  <c r="P286" i="1"/>
  <c r="O286" i="1"/>
  <c r="N286" i="1"/>
  <c r="L286" i="1"/>
  <c r="P285" i="1"/>
  <c r="O285" i="1"/>
  <c r="N285" i="1"/>
  <c r="L285" i="1"/>
  <c r="P284" i="1"/>
  <c r="O284" i="1"/>
  <c r="N284" i="1"/>
  <c r="L284" i="1"/>
  <c r="P283" i="1"/>
  <c r="O283" i="1"/>
  <c r="N283" i="1"/>
  <c r="L283" i="1"/>
  <c r="P282" i="1"/>
  <c r="O282" i="1"/>
  <c r="N282" i="1"/>
  <c r="L282" i="1"/>
  <c r="P281" i="1"/>
  <c r="O281" i="1"/>
  <c r="N281" i="1"/>
  <c r="L281" i="1"/>
  <c r="P280" i="1"/>
  <c r="O280" i="1"/>
  <c r="N280" i="1"/>
  <c r="L280" i="1"/>
  <c r="P279" i="1"/>
  <c r="O279" i="1"/>
  <c r="N279" i="1"/>
  <c r="L279" i="1"/>
  <c r="P278" i="1"/>
  <c r="O278" i="1"/>
  <c r="N278" i="1"/>
  <c r="L278" i="1"/>
  <c r="P277" i="1"/>
  <c r="O277" i="1"/>
  <c r="N277" i="1"/>
  <c r="L277" i="1"/>
  <c r="P276" i="1"/>
  <c r="O276" i="1"/>
  <c r="N276" i="1"/>
  <c r="L276" i="1"/>
  <c r="P275" i="1"/>
  <c r="O275" i="1"/>
  <c r="N275" i="1"/>
  <c r="L275" i="1"/>
  <c r="P274" i="1"/>
  <c r="O274" i="1"/>
  <c r="N274" i="1"/>
  <c r="L274" i="1"/>
  <c r="P273" i="1"/>
  <c r="O273" i="1"/>
  <c r="N273" i="1"/>
  <c r="L273" i="1"/>
  <c r="P272" i="1"/>
  <c r="O272" i="1"/>
  <c r="N272" i="1"/>
  <c r="L272" i="1"/>
  <c r="P271" i="1"/>
  <c r="O271" i="1"/>
  <c r="N271" i="1"/>
  <c r="L271" i="1"/>
  <c r="P270" i="1"/>
  <c r="O270" i="1"/>
  <c r="N270" i="1"/>
  <c r="L270" i="1"/>
  <c r="P269" i="1"/>
  <c r="O269" i="1"/>
  <c r="N269" i="1"/>
  <c r="L269" i="1"/>
  <c r="P268" i="1"/>
  <c r="O268" i="1"/>
  <c r="N268" i="1"/>
  <c r="L268" i="1"/>
  <c r="P267" i="1"/>
  <c r="O267" i="1"/>
  <c r="N267" i="1"/>
  <c r="L267" i="1"/>
  <c r="P266" i="1"/>
  <c r="O266" i="1"/>
  <c r="N266" i="1"/>
  <c r="L266" i="1"/>
  <c r="P265" i="1"/>
  <c r="O265" i="1"/>
  <c r="N265" i="1"/>
  <c r="L265" i="1"/>
  <c r="P264" i="1"/>
  <c r="O264" i="1"/>
  <c r="N264" i="1"/>
  <c r="L264" i="1"/>
  <c r="P263" i="1"/>
  <c r="O263" i="1"/>
  <c r="N263" i="1"/>
  <c r="L263" i="1"/>
  <c r="P262" i="1"/>
  <c r="O262" i="1"/>
  <c r="N262" i="1"/>
  <c r="L262" i="1"/>
  <c r="P259" i="1"/>
  <c r="O259" i="1"/>
  <c r="N259" i="1"/>
  <c r="L259" i="1"/>
  <c r="P258" i="1"/>
  <c r="O258" i="1"/>
  <c r="N258" i="1"/>
  <c r="L258" i="1"/>
  <c r="P257" i="1"/>
  <c r="O257" i="1"/>
  <c r="N257" i="1"/>
  <c r="L257" i="1"/>
  <c r="P256" i="1"/>
  <c r="O256" i="1"/>
  <c r="N256" i="1"/>
  <c r="L256" i="1"/>
  <c r="P255" i="1"/>
  <c r="O255" i="1"/>
  <c r="N255" i="1"/>
  <c r="L255" i="1"/>
  <c r="P254" i="1"/>
  <c r="O254" i="1"/>
  <c r="N254" i="1"/>
  <c r="L254" i="1"/>
  <c r="P253" i="1"/>
  <c r="O253" i="1"/>
  <c r="N253" i="1"/>
  <c r="L253" i="1"/>
  <c r="P252" i="1"/>
  <c r="O252" i="1"/>
  <c r="N252" i="1"/>
  <c r="L252" i="1"/>
  <c r="P251" i="1"/>
  <c r="O251" i="1"/>
  <c r="N251" i="1"/>
  <c r="L251" i="1"/>
  <c r="P250" i="1"/>
  <c r="O250" i="1"/>
  <c r="N250" i="1"/>
  <c r="L250" i="1"/>
  <c r="P249" i="1"/>
  <c r="O249" i="1"/>
  <c r="N249" i="1"/>
  <c r="L249" i="1"/>
  <c r="P248" i="1"/>
  <c r="O248" i="1"/>
  <c r="N248" i="1"/>
  <c r="L248" i="1"/>
  <c r="P247" i="1"/>
  <c r="O247" i="1"/>
  <c r="N247" i="1"/>
  <c r="L247" i="1"/>
  <c r="P246" i="1"/>
  <c r="O246" i="1"/>
  <c r="N246" i="1"/>
  <c r="L246" i="1"/>
  <c r="P245" i="1"/>
  <c r="O245" i="1"/>
  <c r="N245" i="1"/>
  <c r="L245" i="1"/>
  <c r="P244" i="1"/>
  <c r="O244" i="1"/>
  <c r="N244" i="1"/>
  <c r="L244" i="1"/>
  <c r="P243" i="1"/>
  <c r="O243" i="1"/>
  <c r="N243" i="1"/>
  <c r="L243" i="1"/>
  <c r="P242" i="1"/>
  <c r="O242" i="1"/>
  <c r="N242" i="1"/>
  <c r="L242" i="1"/>
  <c r="P241" i="1"/>
  <c r="O241" i="1"/>
  <c r="N241" i="1"/>
  <c r="L241" i="1"/>
  <c r="P240" i="1"/>
  <c r="O240" i="1"/>
  <c r="N240" i="1"/>
  <c r="L240" i="1"/>
  <c r="P239" i="1"/>
  <c r="O239" i="1"/>
  <c r="N239" i="1"/>
  <c r="L239" i="1"/>
  <c r="P238" i="1"/>
  <c r="O238" i="1"/>
  <c r="N238" i="1"/>
  <c r="L238" i="1"/>
  <c r="P237" i="1"/>
  <c r="O237" i="1"/>
  <c r="N237" i="1"/>
  <c r="L237" i="1"/>
  <c r="P236" i="1"/>
  <c r="O236" i="1"/>
  <c r="N236" i="1"/>
  <c r="L236" i="1"/>
  <c r="P235" i="1"/>
  <c r="O235" i="1"/>
  <c r="N235" i="1"/>
  <c r="L235" i="1"/>
  <c r="P234" i="1"/>
  <c r="O234" i="1"/>
  <c r="N234" i="1"/>
  <c r="L234" i="1"/>
  <c r="P233" i="1"/>
  <c r="O233" i="1"/>
  <c r="N233" i="1"/>
  <c r="L233" i="1"/>
  <c r="P232" i="1"/>
  <c r="O232" i="1"/>
  <c r="N232" i="1"/>
  <c r="L232" i="1"/>
  <c r="P231" i="1"/>
  <c r="O231" i="1"/>
  <c r="N231" i="1"/>
  <c r="L231" i="1"/>
  <c r="P230" i="1"/>
  <c r="O230" i="1"/>
  <c r="N230" i="1"/>
  <c r="L230" i="1"/>
  <c r="P229" i="1"/>
  <c r="O229" i="1"/>
  <c r="N229" i="1"/>
  <c r="L229" i="1"/>
  <c r="P228" i="1"/>
  <c r="O228" i="1"/>
  <c r="N228" i="1"/>
  <c r="L228" i="1"/>
  <c r="P227" i="1"/>
  <c r="O227" i="1"/>
  <c r="N227" i="1"/>
  <c r="L227" i="1"/>
  <c r="P226" i="1"/>
  <c r="O226" i="1"/>
  <c r="N226" i="1"/>
  <c r="L226" i="1"/>
  <c r="P225" i="1"/>
  <c r="O225" i="1"/>
  <c r="N225" i="1"/>
  <c r="L225" i="1"/>
  <c r="P224" i="1"/>
  <c r="O224" i="1"/>
  <c r="N224" i="1"/>
  <c r="L224" i="1"/>
  <c r="P223" i="1"/>
  <c r="O223" i="1"/>
  <c r="N223" i="1"/>
  <c r="L223" i="1"/>
  <c r="P222" i="1"/>
  <c r="O222" i="1"/>
  <c r="N222" i="1"/>
  <c r="L222" i="1"/>
  <c r="P221" i="1"/>
  <c r="O221" i="1"/>
  <c r="N221" i="1"/>
  <c r="L221" i="1"/>
  <c r="P220" i="1"/>
  <c r="O220" i="1"/>
  <c r="N220" i="1"/>
  <c r="L220" i="1"/>
  <c r="P219" i="1"/>
  <c r="O219" i="1"/>
  <c r="N219" i="1"/>
  <c r="L219" i="1"/>
  <c r="P218" i="1"/>
  <c r="O218" i="1"/>
  <c r="N218" i="1"/>
  <c r="L218" i="1"/>
  <c r="P217" i="1"/>
  <c r="O217" i="1"/>
  <c r="N217" i="1"/>
  <c r="L217" i="1"/>
  <c r="P216" i="1"/>
  <c r="O216" i="1"/>
  <c r="N216" i="1"/>
  <c r="L216" i="1"/>
  <c r="P215" i="1"/>
  <c r="O215" i="1"/>
  <c r="N215" i="1"/>
  <c r="L215" i="1"/>
  <c r="P214" i="1"/>
  <c r="O214" i="1"/>
  <c r="N214" i="1"/>
  <c r="L214" i="1"/>
  <c r="P213" i="1"/>
  <c r="O213" i="1"/>
  <c r="N213" i="1"/>
  <c r="L213" i="1"/>
  <c r="P212" i="1"/>
  <c r="O212" i="1"/>
  <c r="N212" i="1"/>
  <c r="L212" i="1"/>
  <c r="P210" i="1"/>
  <c r="O210" i="1"/>
  <c r="N210" i="1"/>
  <c r="L210" i="1"/>
  <c r="P209" i="1"/>
  <c r="O209" i="1"/>
  <c r="N209" i="1"/>
  <c r="L209" i="1"/>
  <c r="P208" i="1"/>
  <c r="O208" i="1"/>
  <c r="N208" i="1"/>
  <c r="L208" i="1"/>
  <c r="P207" i="1"/>
  <c r="O207" i="1"/>
  <c r="N207" i="1"/>
  <c r="L207" i="1"/>
  <c r="P202" i="1"/>
  <c r="O202" i="1"/>
  <c r="N202" i="1"/>
  <c r="L202" i="1"/>
  <c r="P201" i="1"/>
  <c r="O201" i="1"/>
  <c r="N201" i="1"/>
  <c r="L201" i="1"/>
  <c r="P200" i="1"/>
  <c r="O200" i="1"/>
  <c r="N200" i="1"/>
  <c r="L200" i="1"/>
  <c r="P199" i="1"/>
  <c r="O199" i="1"/>
  <c r="N199" i="1"/>
  <c r="L199" i="1"/>
  <c r="P198" i="1"/>
  <c r="O198" i="1"/>
  <c r="N198" i="1"/>
  <c r="L198" i="1"/>
  <c r="P197" i="1"/>
  <c r="O197" i="1"/>
  <c r="N197" i="1"/>
  <c r="L197" i="1"/>
  <c r="P196" i="1"/>
  <c r="O196" i="1"/>
  <c r="N196" i="1"/>
  <c r="L196" i="1"/>
  <c r="P193" i="1"/>
  <c r="O193" i="1"/>
  <c r="N193" i="1"/>
  <c r="L193" i="1"/>
  <c r="P192" i="1"/>
  <c r="O192" i="1"/>
  <c r="N192" i="1"/>
  <c r="L192" i="1"/>
  <c r="P191" i="1"/>
  <c r="O191" i="1"/>
  <c r="N191" i="1"/>
  <c r="L191" i="1"/>
  <c r="P189" i="1"/>
  <c r="O189" i="1"/>
  <c r="N189" i="1"/>
  <c r="L189" i="1"/>
  <c r="P188" i="1"/>
  <c r="O188" i="1"/>
  <c r="N188" i="1"/>
  <c r="L188" i="1"/>
  <c r="P187" i="1"/>
  <c r="O187" i="1"/>
  <c r="N187" i="1"/>
  <c r="L187" i="1"/>
  <c r="P186" i="1"/>
  <c r="O186" i="1"/>
  <c r="N186" i="1"/>
  <c r="L186" i="1"/>
  <c r="P185" i="1"/>
  <c r="O185" i="1"/>
  <c r="N185" i="1"/>
  <c r="L185" i="1"/>
  <c r="P184" i="1"/>
  <c r="O184" i="1"/>
  <c r="N184" i="1"/>
  <c r="L184" i="1"/>
  <c r="P183" i="1"/>
  <c r="O183" i="1"/>
  <c r="N183" i="1"/>
  <c r="L183" i="1"/>
  <c r="P182" i="1"/>
  <c r="O182" i="1"/>
  <c r="N182" i="1"/>
  <c r="L182" i="1"/>
  <c r="P181" i="1"/>
  <c r="O181" i="1"/>
  <c r="N181" i="1"/>
  <c r="L181" i="1"/>
  <c r="P180" i="1"/>
  <c r="O180" i="1"/>
  <c r="N180" i="1"/>
  <c r="L180" i="1"/>
  <c r="P179" i="1"/>
  <c r="O179" i="1"/>
  <c r="N179" i="1"/>
  <c r="L179" i="1"/>
  <c r="P178" i="1"/>
  <c r="O178" i="1"/>
  <c r="N178" i="1"/>
  <c r="L178" i="1"/>
  <c r="P177" i="1"/>
  <c r="O177" i="1"/>
  <c r="N177" i="1"/>
  <c r="L177" i="1"/>
  <c r="P176" i="1"/>
  <c r="O176" i="1"/>
  <c r="N176" i="1"/>
  <c r="L176" i="1"/>
  <c r="P174" i="1"/>
  <c r="O174" i="1"/>
  <c r="N174" i="1"/>
  <c r="L174" i="1"/>
  <c r="P173" i="1"/>
  <c r="O173" i="1"/>
  <c r="N173" i="1"/>
  <c r="L173" i="1"/>
  <c r="P172" i="1"/>
  <c r="O172" i="1"/>
  <c r="N172" i="1"/>
  <c r="L172" i="1"/>
  <c r="P171" i="1"/>
  <c r="O171" i="1"/>
  <c r="N171" i="1"/>
  <c r="L171" i="1"/>
  <c r="P170" i="1"/>
  <c r="O170" i="1"/>
  <c r="N170" i="1"/>
  <c r="L170" i="1"/>
  <c r="P169" i="1"/>
  <c r="O169" i="1"/>
  <c r="N169" i="1"/>
  <c r="L169" i="1"/>
  <c r="P168" i="1"/>
  <c r="O168" i="1"/>
  <c r="N168" i="1"/>
  <c r="L168" i="1"/>
  <c r="P167" i="1"/>
  <c r="O167" i="1"/>
  <c r="N167" i="1"/>
  <c r="L167" i="1"/>
  <c r="P166" i="1"/>
  <c r="O166" i="1"/>
  <c r="N166" i="1"/>
  <c r="L166" i="1"/>
  <c r="P165" i="1"/>
  <c r="O165" i="1"/>
  <c r="N165" i="1"/>
  <c r="L165" i="1"/>
  <c r="P164" i="1"/>
  <c r="O164" i="1"/>
  <c r="N164" i="1"/>
  <c r="L164" i="1"/>
  <c r="P163" i="1"/>
  <c r="O163" i="1"/>
  <c r="N163" i="1"/>
  <c r="L163" i="1"/>
  <c r="P162" i="1"/>
  <c r="O162" i="1"/>
  <c r="N162" i="1"/>
  <c r="L162" i="1"/>
  <c r="P161" i="1"/>
  <c r="O161" i="1"/>
  <c r="N161" i="1"/>
  <c r="L161" i="1"/>
  <c r="P160" i="1"/>
  <c r="O160" i="1"/>
  <c r="N160" i="1"/>
  <c r="L160" i="1"/>
  <c r="P159" i="1"/>
  <c r="O159" i="1"/>
  <c r="N159" i="1"/>
  <c r="L159" i="1"/>
  <c r="P158" i="1"/>
  <c r="O158" i="1"/>
  <c r="N158" i="1"/>
  <c r="L158" i="1"/>
  <c r="P157" i="1"/>
  <c r="O157" i="1"/>
  <c r="N157" i="1"/>
  <c r="L157" i="1"/>
  <c r="P156" i="1"/>
  <c r="O156" i="1"/>
  <c r="N156" i="1"/>
  <c r="L156" i="1"/>
  <c r="P155" i="1"/>
  <c r="O155" i="1"/>
  <c r="N155" i="1"/>
  <c r="L155" i="1"/>
  <c r="P154" i="1"/>
  <c r="O154" i="1"/>
  <c r="N154" i="1"/>
  <c r="L154" i="1"/>
  <c r="P153" i="1"/>
  <c r="O153" i="1"/>
  <c r="N153" i="1"/>
  <c r="L153" i="1"/>
  <c r="P152" i="1"/>
  <c r="O152" i="1"/>
  <c r="N152" i="1"/>
  <c r="L152" i="1"/>
  <c r="P151" i="1"/>
  <c r="O151" i="1"/>
  <c r="N151" i="1"/>
  <c r="L151" i="1"/>
  <c r="P150" i="1"/>
  <c r="O150" i="1"/>
  <c r="N150" i="1"/>
  <c r="L150" i="1"/>
  <c r="P149" i="1"/>
  <c r="O149" i="1"/>
  <c r="N149" i="1"/>
  <c r="L149" i="1"/>
  <c r="P148" i="1"/>
  <c r="O148" i="1"/>
  <c r="N148" i="1"/>
  <c r="L148" i="1"/>
  <c r="P147" i="1"/>
  <c r="O147" i="1"/>
  <c r="N147" i="1"/>
  <c r="L147" i="1"/>
  <c r="P146" i="1"/>
  <c r="O146" i="1"/>
  <c r="N146" i="1"/>
  <c r="L146" i="1"/>
  <c r="P145" i="1"/>
  <c r="O145" i="1"/>
  <c r="N145" i="1"/>
  <c r="L145" i="1"/>
  <c r="P144" i="1"/>
  <c r="O144" i="1"/>
  <c r="N144" i="1"/>
  <c r="L144" i="1"/>
  <c r="P143" i="1"/>
  <c r="O143" i="1"/>
  <c r="N143" i="1"/>
  <c r="L143" i="1"/>
  <c r="P142" i="1"/>
  <c r="O142" i="1"/>
  <c r="N142" i="1"/>
  <c r="L142" i="1"/>
  <c r="P141" i="1"/>
  <c r="O141" i="1"/>
  <c r="N141" i="1"/>
  <c r="L141" i="1"/>
  <c r="P140" i="1"/>
  <c r="O140" i="1"/>
  <c r="N140" i="1"/>
  <c r="L140" i="1"/>
  <c r="P139" i="1"/>
  <c r="O139" i="1"/>
  <c r="N139" i="1"/>
  <c r="L139" i="1"/>
  <c r="P138" i="1"/>
  <c r="O138" i="1"/>
  <c r="N138" i="1"/>
  <c r="L138" i="1"/>
  <c r="P137" i="1"/>
  <c r="O137" i="1"/>
  <c r="N137" i="1"/>
  <c r="L137" i="1"/>
  <c r="P136" i="1"/>
  <c r="O136" i="1"/>
  <c r="N136" i="1"/>
  <c r="L136" i="1"/>
  <c r="P135" i="1"/>
  <c r="O135" i="1"/>
  <c r="N135" i="1"/>
  <c r="L135" i="1"/>
  <c r="P134" i="1"/>
  <c r="O134" i="1"/>
  <c r="N134" i="1"/>
  <c r="L134" i="1"/>
  <c r="P133" i="1"/>
  <c r="O133" i="1"/>
  <c r="N133" i="1"/>
  <c r="L133" i="1"/>
  <c r="P132" i="1"/>
  <c r="O132" i="1"/>
  <c r="N132" i="1"/>
  <c r="L132" i="1"/>
  <c r="P131" i="1"/>
  <c r="O131" i="1"/>
  <c r="N131" i="1"/>
  <c r="L131" i="1"/>
  <c r="P130" i="1"/>
  <c r="O130" i="1"/>
  <c r="N130" i="1"/>
  <c r="L130" i="1"/>
  <c r="P129" i="1"/>
  <c r="O129" i="1"/>
  <c r="N129" i="1"/>
  <c r="L129" i="1"/>
  <c r="P128" i="1"/>
  <c r="O128" i="1"/>
  <c r="N128" i="1"/>
  <c r="L128" i="1"/>
  <c r="P127" i="1"/>
  <c r="O127" i="1"/>
  <c r="N127" i="1"/>
  <c r="L127" i="1"/>
  <c r="P126" i="1"/>
  <c r="O126" i="1"/>
  <c r="N126" i="1"/>
  <c r="L126" i="1"/>
  <c r="P125" i="1"/>
  <c r="O125" i="1"/>
  <c r="N125" i="1"/>
  <c r="L125" i="1"/>
  <c r="P124" i="1"/>
  <c r="O124" i="1"/>
  <c r="N124" i="1"/>
  <c r="L124" i="1"/>
  <c r="P123" i="1"/>
  <c r="O123" i="1"/>
  <c r="N123" i="1"/>
  <c r="L123" i="1"/>
  <c r="P122" i="1"/>
  <c r="O122" i="1"/>
  <c r="N122" i="1"/>
  <c r="L122" i="1"/>
  <c r="P121" i="1"/>
  <c r="O121" i="1"/>
  <c r="N121" i="1"/>
  <c r="L121" i="1"/>
  <c r="P120" i="1"/>
  <c r="O120" i="1"/>
  <c r="N120" i="1"/>
  <c r="L120" i="1"/>
  <c r="P119" i="1"/>
  <c r="O119" i="1"/>
  <c r="N119" i="1"/>
  <c r="L119" i="1"/>
  <c r="P118" i="1"/>
  <c r="O118" i="1"/>
  <c r="N118" i="1"/>
  <c r="L118" i="1"/>
  <c r="P117" i="1"/>
  <c r="O117" i="1"/>
  <c r="N117" i="1"/>
  <c r="L117" i="1"/>
  <c r="P116" i="1"/>
  <c r="O116" i="1"/>
  <c r="N116" i="1"/>
  <c r="L116" i="1"/>
  <c r="P115" i="1"/>
  <c r="O115" i="1"/>
  <c r="N115" i="1"/>
  <c r="L115" i="1"/>
  <c r="P114" i="1"/>
  <c r="O114" i="1"/>
  <c r="N114" i="1"/>
  <c r="L114" i="1"/>
  <c r="P113" i="1"/>
  <c r="O113" i="1"/>
  <c r="N113" i="1"/>
  <c r="L113" i="1"/>
  <c r="P112" i="1"/>
  <c r="O112" i="1"/>
  <c r="N112" i="1"/>
  <c r="L112" i="1"/>
  <c r="P111" i="1"/>
  <c r="O111" i="1"/>
  <c r="N111" i="1"/>
  <c r="L111" i="1"/>
  <c r="P110" i="1"/>
  <c r="O110" i="1"/>
  <c r="N110" i="1"/>
  <c r="L110" i="1"/>
  <c r="P109" i="1"/>
  <c r="O109" i="1"/>
  <c r="N109" i="1"/>
  <c r="L109" i="1"/>
  <c r="P108" i="1"/>
  <c r="O108" i="1"/>
  <c r="N108" i="1"/>
  <c r="L108" i="1"/>
  <c r="P107" i="1"/>
  <c r="O107" i="1"/>
  <c r="N107" i="1"/>
  <c r="L107" i="1"/>
  <c r="P106" i="1"/>
  <c r="O106" i="1"/>
  <c r="N106" i="1"/>
  <c r="L106" i="1"/>
  <c r="P105" i="1"/>
  <c r="O105" i="1"/>
  <c r="N105" i="1"/>
  <c r="L105" i="1"/>
  <c r="P104" i="1"/>
  <c r="O104" i="1"/>
  <c r="N104" i="1"/>
  <c r="L104" i="1"/>
  <c r="P103" i="1"/>
  <c r="O103" i="1"/>
  <c r="N103" i="1"/>
  <c r="L103" i="1"/>
  <c r="P102" i="1"/>
  <c r="O102" i="1"/>
  <c r="N102" i="1"/>
  <c r="L102" i="1"/>
  <c r="P101" i="1"/>
  <c r="O101" i="1"/>
  <c r="N101" i="1"/>
  <c r="L101" i="1"/>
  <c r="P100" i="1"/>
  <c r="O100" i="1"/>
  <c r="N100" i="1"/>
  <c r="L100" i="1"/>
  <c r="P99" i="1"/>
  <c r="O99" i="1"/>
  <c r="N99" i="1"/>
  <c r="L99" i="1"/>
  <c r="P98" i="1"/>
  <c r="O98" i="1"/>
  <c r="N98" i="1"/>
  <c r="L98" i="1"/>
  <c r="P97" i="1"/>
  <c r="O97" i="1"/>
  <c r="N97" i="1"/>
  <c r="L97" i="1"/>
  <c r="P96" i="1"/>
  <c r="O96" i="1"/>
  <c r="N96" i="1"/>
  <c r="L96" i="1"/>
  <c r="P95" i="1"/>
  <c r="O95" i="1"/>
  <c r="N95" i="1"/>
  <c r="L95" i="1"/>
  <c r="P94" i="1"/>
  <c r="O94" i="1"/>
  <c r="N94" i="1"/>
  <c r="L94" i="1"/>
  <c r="P93" i="1"/>
  <c r="O93" i="1"/>
  <c r="N93" i="1"/>
  <c r="L93" i="1"/>
  <c r="P92" i="1"/>
  <c r="O92" i="1"/>
  <c r="N92" i="1"/>
  <c r="L92" i="1"/>
  <c r="P91" i="1"/>
  <c r="O91" i="1"/>
  <c r="N91" i="1"/>
  <c r="L91" i="1"/>
  <c r="P90" i="1"/>
  <c r="O90" i="1"/>
  <c r="N90" i="1"/>
  <c r="L90" i="1"/>
  <c r="P89" i="1"/>
  <c r="O89" i="1"/>
  <c r="N89" i="1"/>
  <c r="L89" i="1"/>
  <c r="P88" i="1"/>
  <c r="O88" i="1"/>
  <c r="N88" i="1"/>
  <c r="L88" i="1"/>
  <c r="P87" i="1"/>
  <c r="O87" i="1"/>
  <c r="N87" i="1"/>
  <c r="L87" i="1"/>
  <c r="P86" i="1"/>
  <c r="O86" i="1"/>
  <c r="N86" i="1"/>
  <c r="L86" i="1"/>
  <c r="P85" i="1"/>
  <c r="O85" i="1"/>
  <c r="N85" i="1"/>
  <c r="L85" i="1"/>
  <c r="P84" i="1"/>
  <c r="O84" i="1"/>
  <c r="N84" i="1"/>
  <c r="L84" i="1"/>
  <c r="P83" i="1"/>
  <c r="O83" i="1"/>
  <c r="N83" i="1"/>
  <c r="L83" i="1"/>
  <c r="P82" i="1"/>
  <c r="O82" i="1"/>
  <c r="N82" i="1"/>
  <c r="L82" i="1"/>
  <c r="P81" i="1"/>
  <c r="O81" i="1"/>
  <c r="N81" i="1"/>
  <c r="L81" i="1"/>
  <c r="P80" i="1"/>
  <c r="O80" i="1"/>
  <c r="N80" i="1"/>
  <c r="L80" i="1"/>
  <c r="P78" i="1"/>
  <c r="O78" i="1"/>
  <c r="N78" i="1"/>
  <c r="L78" i="1"/>
  <c r="P77" i="1"/>
  <c r="O77" i="1"/>
  <c r="N77" i="1"/>
  <c r="L77" i="1"/>
  <c r="P76" i="1"/>
  <c r="O76" i="1"/>
  <c r="N76" i="1"/>
  <c r="L76" i="1"/>
  <c r="P75" i="1"/>
  <c r="O75" i="1"/>
  <c r="N75" i="1"/>
  <c r="L75" i="1"/>
  <c r="P74" i="1"/>
  <c r="O74" i="1"/>
  <c r="N74" i="1"/>
  <c r="L74" i="1"/>
  <c r="P73" i="1"/>
  <c r="O73" i="1"/>
  <c r="N73" i="1"/>
  <c r="L73" i="1"/>
  <c r="P72" i="1"/>
  <c r="O72" i="1"/>
  <c r="N72" i="1"/>
  <c r="L72" i="1"/>
  <c r="P71" i="1"/>
  <c r="O71" i="1"/>
  <c r="N71" i="1"/>
  <c r="L71" i="1"/>
  <c r="P70" i="1"/>
  <c r="O70" i="1"/>
  <c r="N70" i="1"/>
  <c r="L70" i="1"/>
  <c r="P69" i="1"/>
  <c r="O69" i="1"/>
  <c r="N69" i="1"/>
  <c r="L69" i="1"/>
  <c r="P68" i="1"/>
  <c r="O68" i="1"/>
  <c r="N68" i="1"/>
  <c r="L68" i="1"/>
  <c r="P67" i="1"/>
  <c r="O67" i="1"/>
  <c r="N67" i="1"/>
  <c r="L67" i="1"/>
  <c r="P66" i="1"/>
  <c r="O66" i="1"/>
  <c r="N66" i="1"/>
  <c r="L66" i="1"/>
  <c r="P65" i="1"/>
  <c r="O65" i="1"/>
  <c r="N65" i="1"/>
  <c r="L65" i="1"/>
  <c r="P64" i="1"/>
  <c r="O64" i="1"/>
  <c r="N64" i="1"/>
  <c r="L64" i="1"/>
  <c r="P63" i="1"/>
  <c r="O63" i="1"/>
  <c r="N63" i="1"/>
  <c r="L63" i="1"/>
  <c r="P62" i="1"/>
  <c r="O62" i="1"/>
  <c r="N62" i="1"/>
  <c r="L62" i="1"/>
  <c r="P61" i="1"/>
  <c r="O61" i="1"/>
  <c r="N61" i="1"/>
  <c r="L61" i="1"/>
  <c r="P60" i="1"/>
  <c r="O60" i="1"/>
  <c r="N60" i="1"/>
  <c r="L60" i="1"/>
  <c r="P59" i="1"/>
  <c r="O59" i="1"/>
  <c r="N59" i="1"/>
  <c r="L59" i="1"/>
  <c r="P58" i="1"/>
  <c r="O58" i="1"/>
  <c r="N58" i="1"/>
  <c r="L58" i="1"/>
  <c r="P57" i="1"/>
  <c r="O57" i="1"/>
  <c r="N57" i="1"/>
  <c r="L57" i="1"/>
  <c r="P56" i="1"/>
  <c r="O56" i="1"/>
  <c r="N56" i="1"/>
  <c r="L56" i="1"/>
  <c r="P55" i="1"/>
  <c r="O55" i="1"/>
  <c r="N55" i="1"/>
  <c r="L55" i="1"/>
  <c r="P54" i="1"/>
  <c r="O54" i="1"/>
  <c r="N54" i="1"/>
  <c r="L54" i="1"/>
  <c r="P53" i="1"/>
  <c r="O53" i="1"/>
  <c r="N53" i="1"/>
  <c r="L53" i="1"/>
  <c r="P52" i="1"/>
  <c r="O52" i="1"/>
  <c r="N52" i="1"/>
  <c r="L52" i="1"/>
  <c r="P51" i="1"/>
  <c r="O51" i="1"/>
  <c r="N51" i="1"/>
  <c r="L51" i="1"/>
  <c r="P50" i="1"/>
  <c r="O50" i="1"/>
  <c r="N50" i="1"/>
  <c r="L50" i="1"/>
  <c r="P49" i="1"/>
  <c r="O49" i="1"/>
  <c r="N49" i="1"/>
  <c r="L49" i="1"/>
  <c r="P48" i="1"/>
  <c r="O48" i="1"/>
  <c r="N48" i="1"/>
  <c r="L48" i="1"/>
  <c r="P47" i="1"/>
  <c r="O47" i="1"/>
  <c r="N47" i="1"/>
  <c r="L47" i="1"/>
  <c r="P46" i="1"/>
  <c r="O46" i="1"/>
  <c r="N46" i="1"/>
  <c r="L46" i="1"/>
  <c r="P45" i="1"/>
  <c r="O45" i="1"/>
  <c r="N45" i="1"/>
  <c r="L45" i="1"/>
  <c r="P44" i="1"/>
  <c r="O44" i="1"/>
  <c r="N44" i="1"/>
  <c r="L44" i="1"/>
  <c r="P43" i="1"/>
  <c r="O43" i="1"/>
  <c r="N43" i="1"/>
  <c r="L43" i="1"/>
  <c r="P42" i="1"/>
  <c r="O42" i="1"/>
  <c r="N42" i="1"/>
  <c r="L42" i="1"/>
  <c r="P41" i="1"/>
  <c r="O41" i="1"/>
  <c r="N41" i="1"/>
  <c r="L41" i="1"/>
  <c r="P40" i="1"/>
  <c r="O40" i="1"/>
  <c r="N40" i="1"/>
  <c r="L40" i="1"/>
  <c r="P39" i="1"/>
  <c r="O39" i="1"/>
  <c r="N39" i="1"/>
  <c r="L39" i="1"/>
  <c r="P38" i="1"/>
  <c r="O38" i="1"/>
  <c r="N38" i="1"/>
  <c r="L38" i="1"/>
  <c r="P37" i="1"/>
  <c r="O37" i="1"/>
  <c r="N37" i="1"/>
  <c r="L37" i="1"/>
  <c r="P36" i="1"/>
  <c r="O36" i="1"/>
  <c r="N36" i="1"/>
  <c r="L36" i="1"/>
  <c r="P35" i="1"/>
  <c r="O35" i="1"/>
  <c r="N35" i="1"/>
  <c r="L35" i="1"/>
  <c r="P34" i="1"/>
  <c r="O34" i="1"/>
  <c r="N34" i="1"/>
  <c r="L34" i="1"/>
  <c r="P33" i="1"/>
  <c r="O33" i="1"/>
  <c r="N33" i="1"/>
  <c r="L33" i="1"/>
  <c r="P32" i="1"/>
  <c r="O32" i="1"/>
  <c r="N32" i="1"/>
  <c r="L32" i="1"/>
  <c r="P31" i="1"/>
  <c r="O31" i="1"/>
  <c r="N31" i="1"/>
  <c r="L31" i="1"/>
  <c r="P30" i="1"/>
  <c r="O30" i="1"/>
  <c r="N30" i="1"/>
  <c r="L30" i="1"/>
  <c r="P29" i="1"/>
  <c r="O29" i="1"/>
  <c r="N29" i="1"/>
  <c r="L29" i="1"/>
  <c r="P28" i="1"/>
  <c r="O28" i="1"/>
  <c r="N28" i="1"/>
  <c r="L28" i="1"/>
  <c r="P27" i="1"/>
  <c r="O27" i="1"/>
  <c r="N27" i="1"/>
  <c r="L27" i="1"/>
  <c r="P26" i="1"/>
  <c r="O26" i="1"/>
  <c r="N26" i="1"/>
  <c r="L26" i="1"/>
  <c r="P25" i="1"/>
  <c r="O25" i="1"/>
  <c r="N25" i="1"/>
  <c r="L25" i="1"/>
  <c r="P24" i="1"/>
  <c r="O24" i="1"/>
  <c r="N24" i="1"/>
  <c r="L24" i="1"/>
  <c r="P23" i="1"/>
  <c r="O23" i="1"/>
  <c r="N23" i="1"/>
  <c r="L23" i="1"/>
  <c r="P22" i="1"/>
  <c r="O22" i="1"/>
  <c r="N22" i="1"/>
  <c r="L22" i="1"/>
  <c r="P21" i="1"/>
  <c r="O21" i="1"/>
  <c r="N21" i="1"/>
  <c r="L21" i="1"/>
  <c r="P20" i="1"/>
  <c r="O20" i="1"/>
  <c r="N20" i="1"/>
  <c r="L20" i="1"/>
  <c r="P19" i="1"/>
  <c r="O19" i="1"/>
  <c r="N19" i="1"/>
  <c r="L19" i="1"/>
  <c r="P18" i="1"/>
  <c r="O18" i="1"/>
  <c r="N18" i="1"/>
  <c r="L18" i="1"/>
  <c r="P17" i="1"/>
  <c r="O17" i="1"/>
  <c r="N17" i="1"/>
  <c r="L17" i="1"/>
  <c r="P16" i="1"/>
  <c r="O16" i="1"/>
  <c r="N16" i="1"/>
  <c r="L16" i="1"/>
  <c r="P15" i="1"/>
  <c r="O15" i="1"/>
  <c r="N15" i="1"/>
  <c r="L15" i="1"/>
  <c r="P14" i="1"/>
  <c r="O14" i="1"/>
  <c r="N14" i="1"/>
  <c r="L14" i="1"/>
  <c r="P13" i="1"/>
  <c r="O13" i="1"/>
  <c r="N13" i="1"/>
  <c r="L13" i="1"/>
  <c r="P12" i="1"/>
  <c r="O12" i="1"/>
  <c r="N12" i="1"/>
  <c r="L12" i="1"/>
  <c r="P11" i="1"/>
  <c r="O11" i="1"/>
  <c r="N11" i="1"/>
  <c r="L11" i="1"/>
  <c r="P10" i="1"/>
  <c r="O10" i="1"/>
  <c r="N10" i="1"/>
  <c r="L10" i="1"/>
  <c r="P9" i="1"/>
  <c r="O9" i="1"/>
  <c r="N9" i="1"/>
  <c r="L9" i="1"/>
  <c r="P8" i="1"/>
  <c r="O8" i="1"/>
  <c r="N8" i="1"/>
  <c r="L8" i="1"/>
  <c r="P7" i="1"/>
  <c r="O7" i="1"/>
  <c r="N7" i="1"/>
  <c r="L7" i="1"/>
  <c r="P6" i="1"/>
  <c r="O6" i="1"/>
  <c r="N6" i="1"/>
  <c r="L6" i="1"/>
  <c r="P5" i="1"/>
  <c r="O5" i="1"/>
  <c r="N5" i="1"/>
  <c r="L5" i="1"/>
  <c r="G234" i="14"/>
  <c r="G236" i="14"/>
  <c r="G238" i="14"/>
  <c r="G231" i="14"/>
  <c r="G230" i="14"/>
  <c r="G228" i="14"/>
  <c r="G226" i="14"/>
  <c r="G225" i="14"/>
  <c r="G237" i="14"/>
  <c r="G232" i="14"/>
  <c r="G195" i="14"/>
  <c r="G194" i="14"/>
  <c r="G193" i="14"/>
  <c r="G206" i="14"/>
  <c r="G205" i="14"/>
  <c r="G204" i="14"/>
  <c r="G203" i="14"/>
  <c r="G202" i="14"/>
  <c r="G200" i="14"/>
  <c r="G196" i="14"/>
  <c r="G76" i="14"/>
  <c r="G77" i="14"/>
  <c r="G78" i="14"/>
  <c r="G79" i="14"/>
  <c r="G73" i="14"/>
  <c r="G71" i="14"/>
  <c r="G65" i="14"/>
  <c r="G66" i="14"/>
  <c r="G72" i="14"/>
  <c r="G61" i="14"/>
  <c r="G54" i="14"/>
  <c r="G60" i="14"/>
  <c r="G59" i="14"/>
  <c r="G58" i="14"/>
  <c r="G56" i="14"/>
  <c r="G55" i="14"/>
  <c r="G48" i="14"/>
  <c r="G42" i="14"/>
  <c r="G46" i="14"/>
  <c r="G45" i="14"/>
  <c r="G44" i="14"/>
  <c r="G47" i="14"/>
  <c r="G74" i="14"/>
  <c r="G68" i="14"/>
  <c r="G8" i="14"/>
  <c r="G35" i="14"/>
  <c r="G37" i="14"/>
  <c r="G33" i="14"/>
  <c r="G10" i="14"/>
  <c r="G30" i="14"/>
  <c r="G22" i="14"/>
  <c r="Q3" i="14"/>
  <c r="O3" i="14"/>
  <c r="M3" i="14"/>
  <c r="Q3" i="13"/>
  <c r="O3" i="13"/>
  <c r="M3" i="13"/>
  <c r="Q3" i="12"/>
  <c r="O3" i="12"/>
  <c r="M3" i="12"/>
  <c r="Q3" i="11"/>
  <c r="O3" i="11"/>
  <c r="M3" i="11"/>
  <c r="Q3" i="10"/>
  <c r="O3" i="10"/>
  <c r="M3" i="10"/>
  <c r="Q3" i="9"/>
  <c r="O3" i="9"/>
  <c r="M3" i="9"/>
  <c r="Q3" i="8"/>
  <c r="O3" i="8"/>
  <c r="M3" i="8"/>
  <c r="Q3" i="7"/>
  <c r="O3" i="7"/>
  <c r="M3" i="7"/>
  <c r="Q3" i="6"/>
  <c r="O3" i="6"/>
  <c r="M3" i="6"/>
  <c r="Q3" i="5"/>
  <c r="O3" i="5"/>
  <c r="M3" i="5"/>
  <c r="Q3" i="4"/>
  <c r="O3" i="4"/>
  <c r="M3" i="4"/>
  <c r="Q3" i="3"/>
  <c r="O3" i="3"/>
  <c r="M3" i="3"/>
  <c r="A306" i="10" l="1"/>
  <c r="A307" i="10" s="1"/>
  <c r="A308" i="10" s="1"/>
  <c r="A305" i="10"/>
  <c r="P3" i="1"/>
  <c r="N3" i="1"/>
  <c r="L3" i="1"/>
</calcChain>
</file>

<file path=xl/sharedStrings.xml><?xml version="1.0" encoding="utf-8"?>
<sst xmlns="http://schemas.openxmlformats.org/spreadsheetml/2006/main" count="12668" uniqueCount="3419">
  <si>
    <t>Материал (KZT с НДС)</t>
  </si>
  <si>
    <t>Работа (KZT с НДС)</t>
  </si>
  <si>
    <t>Общая цена за ед.</t>
  </si>
  <si>
    <t>Цена за ед.</t>
  </si>
  <si>
    <t>Общая стоим.</t>
  </si>
  <si>
    <t>(KZT с НДС)</t>
  </si>
  <si>
    <t>Рулетка измерительная 50 метров</t>
  </si>
  <si>
    <t>Электромегафон</t>
  </si>
  <si>
    <t>Фишка разметочная</t>
  </si>
  <si>
    <t>Манишка игровая</t>
  </si>
  <si>
    <t>Мяч баскетбольный</t>
  </si>
  <si>
    <t>Мяч гандбольный</t>
  </si>
  <si>
    <t>Насос для накачивания мячей в комплекте с 20 иглами</t>
  </si>
  <si>
    <t>м2</t>
  </si>
  <si>
    <t>Шашки</t>
  </si>
  <si>
    <t xml:space="preserve">Диван </t>
  </si>
  <si>
    <t>Стул барный</t>
  </si>
  <si>
    <t>Наменование и технические характеристики</t>
  </si>
  <si>
    <t>Поз.</t>
  </si>
  <si>
    <t xml:space="preserve">Тип, марка, обозначение
документа </t>
  </si>
  <si>
    <t>Код продукта</t>
  </si>
  <si>
    <t>Поставщик</t>
  </si>
  <si>
    <t>Кол-во</t>
  </si>
  <si>
    <t>Масса ед., кг</t>
  </si>
  <si>
    <t>Количество</t>
  </si>
  <si>
    <t>Подрядчика</t>
  </si>
  <si>
    <t>Примечание</t>
  </si>
  <si>
    <t>Кабинет руководителя организации образования №19</t>
  </si>
  <si>
    <t>Стол руководителя с приставкой 2200*1000 и 2000*1000</t>
  </si>
  <si>
    <t>Кресло руководителя</t>
  </si>
  <si>
    <t>5*</t>
  </si>
  <si>
    <t>Стул полумягкий. Сиденье и спинка из монолитного пластика, мягкая накидка для сиденья съёмное, металлический каркас из круглой трубы. Размеры 550*835*560 мм</t>
  </si>
  <si>
    <t xml:space="preserve"> Шкаф с зоной по TV , индивидуального изготовление.  ЛДСП текстура дерева ,габариты 5000×450 H-3000,  шкаф для одежды 800×450 h-3000 2 шт. фасады глухие, шкаф для документов 800×450 h-3000 2-е шт фасады стекло, зона для тв 1800 мм до потолка настенная панель ЛДСП, предусмотреть розетки для ТV</t>
  </si>
  <si>
    <t>144</t>
  </si>
  <si>
    <t>Телевизор, диагональ 55" (139.7 см)</t>
  </si>
  <si>
    <t>б/п</t>
  </si>
  <si>
    <t>Декоративная Панель из ЛДСП</t>
  </si>
  <si>
    <t>Стол журнальный компактный  d-800, h-450 мм,</t>
  </si>
  <si>
    <t>Диван 2000*900*900 тканевая</t>
  </si>
  <si>
    <t>Кресло одноместное</t>
  </si>
  <si>
    <t>Кашпо напольное D-500</t>
  </si>
  <si>
    <t>Моноблок Core i3/8гб/256 гб. SSD, диагональ экрана 23,8", FHD дисплей, ПО Windows 11 Pro 64, ПО OfficeStd 2021 RUS, 0,65 кВт, со встроенной акустической системой, Беспроводные клавиатура+мышь</t>
  </si>
  <si>
    <t>б/н</t>
  </si>
  <si>
    <t>Микрофонно-телефонная гарнитура</t>
  </si>
  <si>
    <t>Web-камера</t>
  </si>
  <si>
    <t>Сейф. Шкаф металлический для хранения и защиты от пожара архивных документов. 600х500H1220 мм   замок ключ</t>
  </si>
  <si>
    <t>Шкаф для одежды закрытый ЛДСП 1600х560 h-2000</t>
  </si>
  <si>
    <t>Видеоконференц связь</t>
  </si>
  <si>
    <t>Сетевой фильтр, 5м</t>
  </si>
  <si>
    <t>522-101-1224-0046</t>
  </si>
  <si>
    <t>522-101-1219-0005</t>
  </si>
  <si>
    <t>521-402-0301-0007</t>
  </si>
  <si>
    <t>521-101-0420-0001</t>
  </si>
  <si>
    <t xml:space="preserve">522-101-0224 </t>
  </si>
  <si>
    <t>522-101-0201-0004</t>
  </si>
  <si>
    <t xml:space="preserve"> 522-101-1302-0001</t>
  </si>
  <si>
    <t>522-101-0245-0004</t>
  </si>
  <si>
    <t>шт</t>
  </si>
  <si>
    <t>кв.м.</t>
  </si>
  <si>
    <t>комплект</t>
  </si>
  <si>
    <t>Ед.изм</t>
  </si>
  <si>
    <t>Приемная-кабинет делопроизводства №18</t>
  </si>
  <si>
    <t>4*</t>
  </si>
  <si>
    <t>Стол компьютерный с выдвижной полкой, отсеком под системный блок, тумбой с дверцей. ЛДСП 32 мм, размеры 1400х650х750мм</t>
  </si>
  <si>
    <t>522-101-1201-0011_x000D_</t>
  </si>
  <si>
    <t>2.5</t>
  </si>
  <si>
    <t>Тумба под МФУ  700х700 H-350</t>
  </si>
  <si>
    <t>522-101-1237-0002</t>
  </si>
  <si>
    <t>Кресло офисное. Ролик из полиуретана, черный газлифт, сетчатая спинка + сиденье из пенополиуретана. Размеры 660 мм*990*660 мм</t>
  </si>
  <si>
    <t>522-101-1227-0009</t>
  </si>
  <si>
    <t>Шкаф для документов +двери стекляные. Размер 800*400*1800 (Ш*Г*В). Корпус ЛДСП</t>
  </si>
  <si>
    <t>522-101-1232-0001</t>
  </si>
  <si>
    <t>Шкаф для одежды. Размер 800х432х1800.</t>
  </si>
  <si>
    <t>522-101-1229-0002</t>
  </si>
  <si>
    <t>45.2</t>
  </si>
  <si>
    <t>2.3</t>
  </si>
  <si>
    <t>Многофункциональное устройство с функцией цветной печати (А4) скорость печати до 40 стр/мин. Э1ф, 220В, 0,51 кВт</t>
  </si>
  <si>
    <t>522-101-0225-0007</t>
  </si>
  <si>
    <t>Конференц-зал  № 17</t>
  </si>
  <si>
    <t>14.2</t>
  </si>
  <si>
    <t>Стол для совещаний 2000х900х760</t>
  </si>
  <si>
    <t>Флипчарт на мобильной подставке. 700х1000</t>
  </si>
  <si>
    <t>Интерактивная панель, диагональ 75" (1730х1070х86 мм), Э1ф, 220В, 0,163кВт</t>
  </si>
  <si>
    <t>522-101-0255-0059</t>
  </si>
  <si>
    <t>522-101-1201-0011</t>
  </si>
  <si>
    <t>Стол 600х800</t>
  </si>
  <si>
    <t>Шкаф для одежды 800х540х1930 мм</t>
  </si>
  <si>
    <t>Шкаф закрытый полуостекленный 800х400х1800 мм</t>
  </si>
  <si>
    <t>Компьютер core i5 оперативная память DDR4 4GB/твердотельный накопитель SSD 256GB/предустановленное програмное обеспечение/ПО WinPro11 RUS, клавиатура+мышь, ПО OfficeStd 2021 RUS, 0,26 кВт, акустическая система</t>
  </si>
  <si>
    <t>521-101-0401-0029</t>
  </si>
  <si>
    <t>Гарнитура Genius HS-400A, тип крепления:дуговые, подключение 3,5 MiniJack, длина кабеля 1,2 м</t>
  </si>
  <si>
    <t>521-101-0401-0032</t>
  </si>
  <si>
    <t>Монитор 23,8", 0,03 кВт</t>
  </si>
  <si>
    <t>521-101-0411-0009</t>
  </si>
  <si>
    <t>пом. №4  Кафетерий №5 Зона ожидания</t>
  </si>
  <si>
    <t>Барная стойка Г образной формы Зона раздачи буфета. Каркас ЛДСП 2500/4000х600 h*1000mm Внешний фасад из фрезерованного МДФ-4,4м2 Столешница из МДФ с открываниемкрышки для входа. Внутри встроенные шкафы  габариты 1200х600 H950мм Изготовление на заказ согласна ДП</t>
  </si>
  <si>
    <t>Полки настенные открытые разной длины от 500-1000</t>
  </si>
  <si>
    <t>Обеденный Стол Основание каркаса металлическая Столешница HPL белая Габариты 600х700мм h(750мм)Изготовление по индивидуальному заказу</t>
  </si>
  <si>
    <t>шт.</t>
  </si>
  <si>
    <t>Обеденный стул Основание каркаса металлическая  Сидения и спинка белая  Габариты 500х500мм h(800мм)Изготовление по индивидуальному заказу</t>
  </si>
  <si>
    <t>82</t>
  </si>
  <si>
    <t>Кофемашина серии Caravel 2 CV Compact TC (2 высокие группы)Э1Ф/220В/кВт 2,5</t>
  </si>
  <si>
    <t>1</t>
  </si>
  <si>
    <t>Шкаф холодильный., Температурный режим -2...+8*С, 1-на распашная стеклянная дверь,  Э 1Ф, 0.3кВт</t>
  </si>
  <si>
    <t>522-103-0325-0003</t>
  </si>
  <si>
    <t>83</t>
  </si>
  <si>
    <t>Кофемолка серии  Э1Ф/220В/кВт 0,35</t>
  </si>
  <si>
    <t>521-301-3008-0007</t>
  </si>
  <si>
    <t>59</t>
  </si>
  <si>
    <t>ПЕЧЬ СВЧ 559х438х350  Э1Ф/220В/кВт 0,90</t>
  </si>
  <si>
    <t>522-103-0219</t>
  </si>
  <si>
    <t>84</t>
  </si>
  <si>
    <t>Ванна моечная  (L=600, S=700, H=850, G=250)</t>
  </si>
  <si>
    <t>522-103-0152-0003</t>
  </si>
  <si>
    <t>68</t>
  </si>
  <si>
    <t>Кипятильник электрический WB-40A, размеры 400х400х535 мм, объем 40 л, мощность 3 кВт, напряжение 220 В</t>
  </si>
  <si>
    <t>522-103-0802-0005</t>
  </si>
  <si>
    <t>Тележка-бак для отходов 450х450х500, платформа на 4-х колесах</t>
  </si>
  <si>
    <t>Стол купе , с бортом/без борта (40 мм), столешница нержавеющая сталь, усиленная листом ДСП 16 мм., толщина столешницы 0,8 мм., ширина столешницы 40 мм., отступ для коммуникаций 100 мм., , 2 сплошные нижние полки толщина 0,8 мм. Усиленная ребром жесткости , 4 регулируемые по высоте пластиковые опоры .</t>
  </si>
  <si>
    <t>Витрина холодильная Carboma K70 VV 1,3-1 STANDARD, размеры 1300х700х1280/1330 мм, мощность 0,333 кВт, напряжение 220 В</t>
  </si>
  <si>
    <t>522-103-0320-0001</t>
  </si>
  <si>
    <t>Стол  барный L5500х350 h-1100</t>
  </si>
  <si>
    <t>Кашпо  Каркас из ЛДСП Габариты 1000х1000мм высота 1200мм</t>
  </si>
  <si>
    <t>Прайс</t>
  </si>
  <si>
    <t xml:space="preserve">Диван со спинкой Габ. 1100х550 H-1200мм Ткань антивандальный  </t>
  </si>
  <si>
    <t>Кухня №12</t>
  </si>
  <si>
    <t xml:space="preserve"> Стул кухоный</t>
  </si>
  <si>
    <t>Стол кухоный 700х500 H750</t>
  </si>
  <si>
    <t>Кухонный гарнитур нижние и верхние шафы с гигиеническим покрытием, мойка+ смеситель.   Размеры: 2200х850х600 мм</t>
  </si>
  <si>
    <t>Холодильник бытовой. Э1ф, 220В, 0,2 кВт Общий объем, л250 H-150 см,  ширина 54 см, глубина 60 см</t>
  </si>
  <si>
    <t>521-301-3017-0007</t>
  </si>
  <si>
    <t>Микроволновая печь, Э 1ф 1.0 кВт 452*318*263</t>
  </si>
  <si>
    <t>521-301-3009-0001</t>
  </si>
  <si>
    <t>Экспресс-чайник, Емкость 2,3 литра</t>
  </si>
  <si>
    <t xml:space="preserve">521-301-3010 </t>
  </si>
  <si>
    <t>Копицентр №24</t>
  </si>
  <si>
    <t>Верстак бестумбовый со столешницей из деревяного бруса (CraftLab). Габариты верстака: высота не менее 1050 мм, ширина не менее 1200 мм, длина не менее 2500 мм</t>
  </si>
  <si>
    <t>521-301-2901-0033</t>
  </si>
  <si>
    <t>53</t>
  </si>
  <si>
    <t>Верстак слесарный с подвесной тумбой металлический длина 1000 миллиметр</t>
  </si>
  <si>
    <t> 521-301-2901-0032</t>
  </si>
  <si>
    <t>Табурет подъемно-поворотный h 420/480 мм</t>
  </si>
  <si>
    <t>521-208-0102-0001</t>
  </si>
  <si>
    <t>2.1</t>
  </si>
  <si>
    <t>Принтер А4 цветной Epson L8058, CD/DVD,USB Type B, Wi-Fi, 5760 x 1440 dpi, 0х15см
("draft"), CD Windows и OS X</t>
  </si>
  <si>
    <t>521-101-0419-0003</t>
  </si>
  <si>
    <t>2.2</t>
  </si>
  <si>
    <t>ЛАЗЕРНЫЙ ПРИНТЕР А3 ДЛЯ ЦВЕТНОЙ ПЕЧАТИ Тип печати: Цветная Разрешение печати: 1200х1200 dpi/ А3 Максимальная скорость печати, стр/мин, до: 46 Время выхода первой ч/б страницы, сек: 6,5 Емкость подающего лотка: 500 листов</t>
  </si>
  <si>
    <t> 522-101-0225-0008</t>
  </si>
  <si>
    <t>S2</t>
  </si>
  <si>
    <t>Режущий плоттер Graphtec CE7000-60 со стендом</t>
  </si>
  <si>
    <t>S3</t>
  </si>
  <si>
    <t>Плоттер HP Designjet T630 36" с СНПЧ и чернилами (5HB11A)</t>
  </si>
  <si>
    <t>Радиоузел №25</t>
  </si>
  <si>
    <t>134</t>
  </si>
  <si>
    <t>Стол компьютерный с выдвижной полкой, отсеком под системный блок, тумбой с дверцей. ЛДСП 16мм, размеры 1400х650х750 мм</t>
  </si>
  <si>
    <t>522-101-1201-0003</t>
  </si>
  <si>
    <t>Помещение для примерки школьной формы №28</t>
  </si>
  <si>
    <t>Напольная гардеробная система L-1800 h-1500 на 20 плечиков.</t>
  </si>
  <si>
    <t>64*</t>
  </si>
  <si>
    <t xml:space="preserve">Стеллаж одностороний ЛДСП с ячейками  L-4300 h-3000 </t>
  </si>
  <si>
    <t>Гардеробный прилавок, габариты  4300×700×1000 , каркас мдф крашенный,  внутри со стороны гардероба предусмотреть ячейки для обуви, фасады зоны выдачи мдф крашенный,  зона выхода мобильная на колёсиках(размер уточнить на месте)</t>
  </si>
  <si>
    <t>65*</t>
  </si>
  <si>
    <t>Стеллаж одностороний ЛДСП с ячейками 3200х300 H-3000</t>
  </si>
  <si>
    <t>Стеллаж двухстороний ЛДСП с ячейками 2300х600 H-2000</t>
  </si>
  <si>
    <t>25*</t>
  </si>
  <si>
    <t>Примерочная кабина с занавесью, 900х900х2000(H)</t>
  </si>
  <si>
    <t>Столик журнальный д-500</t>
  </si>
  <si>
    <t>Диван 2000*900*900 эко-кожа</t>
  </si>
  <si>
    <t>Зеркало настенное</t>
  </si>
  <si>
    <t>Крючок  тройной настеный для сумок</t>
  </si>
  <si>
    <t>Витрина стеклянная настольная 1500х700H700</t>
  </si>
  <si>
    <t>Панель декоративная 700х2000 +Полки открытые  700х300 МДФ(размер уточнить на месте)</t>
  </si>
  <si>
    <t xml:space="preserve"> Перечень мебели и оборудования для оснащения коридоров, вестибюля и зоны рекреации </t>
  </si>
  <si>
    <t>Стойка рецепшн. Состоит из встроенного стола, лицевая сторона из акрила с наименованием Заказчика, с внутренней стороны светодиодные ленты на весь ресепшн. Материалы изделия ЛДСП, ПВХ, МДФ, кромка пластиковая, размер 2800*500 h-1200 внутри стол рабочий h-750 уточнить размер на месте</t>
  </si>
  <si>
    <t>Питьевой фонтанчик Школьник ФП-Н2. 0.67 м* 0.27 м * 0.9 м. Производительность 220л/ч</t>
  </si>
  <si>
    <t>261-301-0266</t>
  </si>
  <si>
    <t>Шкафчики навесные со стекляными дверцами композиция из разногабаритных ячеек для наград. Габариты 5000 х 300 H -1500</t>
  </si>
  <si>
    <t>Мягкая зона вокруг колоны со спинкой  габариты D-1700 h-900</t>
  </si>
  <si>
    <t>63*</t>
  </si>
  <si>
    <t>Диван  вокруг колоны со спинкой  габариты 1620х1620 h-1200</t>
  </si>
  <si>
    <t>Пуф круглый желтый, материал экокожа</t>
  </si>
  <si>
    <t>44.1</t>
  </si>
  <si>
    <t>Пуф круглый синий, материал экокожа</t>
  </si>
  <si>
    <t xml:space="preserve">Диван двухместный. Без подлокотников синий, каркас - черный. </t>
  </si>
  <si>
    <t>Кашпо напольное квадратное</t>
  </si>
  <si>
    <t>Мягкая зона вокруг колоны со спинкой  габариты 3600х1620 h-900</t>
  </si>
  <si>
    <t>Информационые стенды (переносные)</t>
  </si>
  <si>
    <t>Информационый стенд L 5000 H-до потолка размер уточнить на месте</t>
  </si>
  <si>
    <t xml:space="preserve">Флаг в комплекте с флагштоком </t>
  </si>
  <si>
    <t xml:space="preserve">Подушка- подложка </t>
  </si>
  <si>
    <t>Экран проекционный моторизованный Deluxe DLS-ERC350x270W, 16:9, 342 x 262 см, белый матовый</t>
  </si>
  <si>
    <t>521-101-0402-0007</t>
  </si>
  <si>
    <t>Проектор Acer Predator Z650, DLP,3D, 2200lm,20000:1, Full HD, 1920x1080, 0.9-4.6m, 3000hr, 3.6kg</t>
  </si>
  <si>
    <t>521-101-0402-0003</t>
  </si>
  <si>
    <t>Кашпо напольное 2000х400 H-900</t>
  </si>
  <si>
    <t>Кресло мешок Синий</t>
  </si>
  <si>
    <t>Кресло мешок Желтый</t>
  </si>
  <si>
    <t>Кресло мешок Бирюзовый</t>
  </si>
  <si>
    <t>Кресло мешок Зеленый</t>
  </si>
  <si>
    <t>Кресло мешок Розовый</t>
  </si>
  <si>
    <t>Урна для раздельного сбора мусора. Объем каждого бака 80 л</t>
  </si>
  <si>
    <t>Витрина одежды</t>
  </si>
  <si>
    <t>Стойка электроной очереди</t>
  </si>
  <si>
    <t>Зарядная станция</t>
  </si>
  <si>
    <t>Набор «Настенные логические игры №1»</t>
  </si>
  <si>
    <t>набор</t>
  </si>
  <si>
    <t>Локер индивидуальный</t>
  </si>
  <si>
    <t xml:space="preserve">шт </t>
  </si>
  <si>
    <t>Ниша для сиденья в локерах</t>
  </si>
  <si>
    <t>Кресло полумгкое</t>
  </si>
  <si>
    <t>Диван 2-х местный L-1400 тканевая прямоугольной формы не раскладывается</t>
  </si>
  <si>
    <t>Стол журнальный 1400х700 H-450</t>
  </si>
  <si>
    <t>Стул с пюпитром</t>
  </si>
  <si>
    <t>Столик 500х400 h-600</t>
  </si>
  <si>
    <t>Банкетка со спинкой полумягкая материал зам кожа , размер1200х400 h-450</t>
  </si>
  <si>
    <t>Шкаф угловой ЛДСП открытый для хранения пуфиков, габариты 4000/4000х500 H-900</t>
  </si>
  <si>
    <t>Диван С-образный  с спинкой D-3800</t>
  </si>
  <si>
    <t>Навигация Тип 3 По этажам ЛК  1650х300 (мм)</t>
  </si>
  <si>
    <t>Табличка Тип 1 Номер помещения 300х300(мм)</t>
  </si>
  <si>
    <t>Табличка Тип 2 СУ М/Ж/МГН 300х300(мм)</t>
  </si>
  <si>
    <t>Шторы Тип 1 (кабинеты)</t>
  </si>
  <si>
    <t>Зрительный зал на 336 мест в том числе МГН №38</t>
  </si>
  <si>
    <t>Кресло театральное. Кресло для актового зала размером не менее 520х450 h-900 складные, полумягкие, с подлоко-тниками. Подъемный механизм. Ткань - износостойкая.</t>
  </si>
  <si>
    <t>522-101-1263-0012</t>
  </si>
  <si>
    <t>218</t>
  </si>
  <si>
    <t>Раздвижной механизмом для  Переднего занавеса L-12000  размер уточнить на месте Э1ф,220 В, 2 кВт, 1ш.р</t>
  </si>
  <si>
    <t>218.1</t>
  </si>
  <si>
    <t>Передний занавес и арлекин L-12000х h-4600 размер уточнить на месте</t>
  </si>
  <si>
    <t>Трибуна для выступлений 600х500х1200 столешница ЛДСП с кромкой ПВХ</t>
  </si>
  <si>
    <t>522-101-1243-0001</t>
  </si>
  <si>
    <t>98</t>
  </si>
  <si>
    <t>Стол для президиума. Размеры не менее 2000х900х760 мм. Материал не менее ЛДСП толщиной не менее 16 мм. Торцы закатаны кромочным материалом ПВХ не менее 1,0 мм. Предусмотреть возможность подведения кабеля.</t>
  </si>
  <si>
    <t>222</t>
  </si>
  <si>
    <t>Рабочее место оператора звука/света.Стол 1400х600 h-750 / Тумба мобильная 400х450х630мм. ЛДСП не менее 16 мм, силиконовые колесики</t>
  </si>
  <si>
    <t>5</t>
  </si>
  <si>
    <t>45.3</t>
  </si>
  <si>
    <t>Ноутбук Core i3/8гб 256 гб. SSD/диагональ экрана 15.6./ Э1ф, 220В, 0,5 кВт/ ПО WinPro11 RUS/ПО OfficeStd 2021 RUS</t>
  </si>
  <si>
    <t>521-101-0410-0005</t>
  </si>
  <si>
    <t>243</t>
  </si>
  <si>
    <t>Пианино</t>
  </si>
  <si>
    <t>522-101-1103</t>
  </si>
  <si>
    <t>242</t>
  </si>
  <si>
    <t>Табурет</t>
  </si>
  <si>
    <t>Асатаяқ</t>
  </si>
  <si>
    <t>521-105-0519</t>
  </si>
  <si>
    <t>Барабан детский маршевый</t>
  </si>
  <si>
    <t>521-201-0502-0021</t>
  </si>
  <si>
    <t>Баян</t>
  </si>
  <si>
    <t>Дауылпаз</t>
  </si>
  <si>
    <t>521-105-0502</t>
  </si>
  <si>
    <t>Домбра</t>
  </si>
  <si>
    <t xml:space="preserve"> 521-105-0501</t>
  </si>
  <si>
    <t>Кастаньеты деревянные</t>
  </si>
  <si>
    <t>Колокольчики в наборе</t>
  </si>
  <si>
    <t>Ксилофон</t>
  </si>
  <si>
    <t>Маракасы на длинной ручке</t>
  </si>
  <si>
    <t>521-201-0502-0027</t>
  </si>
  <si>
    <t>Сырнай</t>
  </si>
  <si>
    <t xml:space="preserve">521-105-0505 </t>
  </si>
  <si>
    <t>Туяқтас</t>
  </si>
  <si>
    <t xml:space="preserve">521-105-0515 </t>
  </si>
  <si>
    <t>Шаңқобыз</t>
  </si>
  <si>
    <t xml:space="preserve"> Мультимедийные системы</t>
  </si>
  <si>
    <t>Активный сабвуфер, мощность 1200 Вт, макс. SPL / 1 м 132 дБ, НЧ компонент EVS-18L 18'', переключаемая частота пропускания НЧ (80 Гц, 100 Гц, 120 Гц, 150 Гц), 2 х комбинированных входа XLR/TRS; 2 х гнезда XLR для сквозного подключения, корпус - фанера 15 мм с защитным покрытием EVCoat, черный цвет.</t>
  </si>
  <si>
    <t>Активная акустическая система, внешний кроссовер, динамики 15" НЧ и 1" ВЧ, выходная мощность 1200 Ватт, частотный диапазон 50 Гц - 16 кГц, звуковое давление 132 дБ, встроенный цифровой процессор сигналов DSP, ЖК-дисплей, материал корпуса - полипропилен, чёрный цвет.</t>
  </si>
  <si>
    <t>Стойка межблочная "саб-топ"</t>
  </si>
  <si>
    <t>Пассивный микшерный пульт, 12 мик/лин+4 мик/стерео лин, 6 х AUX 2 процессора эффектов (24 бит), USB</t>
  </si>
  <si>
    <t>Вокальный динамический микрофон</t>
  </si>
  <si>
    <t>Радиомикрофонная система с ручным микрофоном</t>
  </si>
  <si>
    <t>Кабель микрофонный 2 х 0,22 мм</t>
  </si>
  <si>
    <t>м.п.</t>
  </si>
  <si>
    <t xml:space="preserve">Разъем акустический XLR "мама" </t>
  </si>
  <si>
    <t xml:space="preserve">Разъем акустический XLR "папа" </t>
  </si>
  <si>
    <t xml:space="preserve">Стойка микрофонная "журавль" </t>
  </si>
  <si>
    <t>Передатчик HDMI по витой паре DGKat</t>
  </si>
  <si>
    <t>Приемник HDMI по витой паре DGKat</t>
  </si>
  <si>
    <t>Экранированная пленумная витая пара (Малодымная, без галогеноводородов), оптимизирована для передачи сигнала DGKat и HDBaseT, 100 м</t>
  </si>
  <si>
    <t>Разъемы RJ-45 для экранированной витой пары CAT6, калибр проводника 23 и 24AWG, диаметр изоляции жил до 1,5 мм</t>
  </si>
  <si>
    <t>Колпачок для разъемов RJ-45 - цвет черный</t>
  </si>
  <si>
    <t>Кабель HDMI-HDMI (Вилка - Вилка), черный, 0,9 м</t>
  </si>
  <si>
    <t>Кабель HDMI-HDMI, черный 3м</t>
  </si>
  <si>
    <t xml:space="preserve">Монтажная панель (канон - мама),2 инсталляционных разъема, XLR 3-хпиновый. </t>
  </si>
  <si>
    <t>219</t>
  </si>
  <si>
    <t xml:space="preserve">Модульный LED экран 5760х3680 разрешением 1440х920 пикселей, Шаг пикселя 4 мм в комплекте с принимающими картами, блоками питания, контроллер управления, креплением, ПК для управления с ПО </t>
  </si>
  <si>
    <t>Световое оборудование</t>
  </si>
  <si>
    <t>Служебные помещения актового зала № 39 Кладовая №31</t>
  </si>
  <si>
    <t>Стеллаж двухсторонний 800х600х2000 мм. Каркас изготовлен из стального профиля. Полки ЛДСП 16 мм.</t>
  </si>
  <si>
    <t>522-101-1242-0005</t>
  </si>
  <si>
    <t>Турник для вешалок на колесиках передвижное</t>
  </si>
  <si>
    <t>Раздевалка спортивного блока №15,46,208,200</t>
  </si>
  <si>
    <t>Электросушитель для рук, 1ф, 220В, N=1,8кВт э1ф, 220В, 1,9кВт</t>
  </si>
  <si>
    <t>522-101-1308-0001</t>
  </si>
  <si>
    <t>Зеркало настенное,габ: 1000*1850 (h)</t>
  </si>
  <si>
    <t>Фен настенный для сушки волос, Э 1ф 1.2 кВт 100*155*150</t>
  </si>
  <si>
    <t>522-101-1309-0001</t>
  </si>
  <si>
    <t>Шкаф для одежды 4-х секционный 1200х400х1450 мм</t>
  </si>
  <si>
    <t>522-101-1229-0007</t>
  </si>
  <si>
    <t>Скамья для раздевалок без спинки- 2 м</t>
  </si>
  <si>
    <t>522-101-1003-0012</t>
  </si>
  <si>
    <t>Вешалка настенная на 6 крючков</t>
  </si>
  <si>
    <t>521-101-0605-0001</t>
  </si>
  <si>
    <t>94.1</t>
  </si>
  <si>
    <t xml:space="preserve">Полотенцесушитель, 1225*530*130, 220  В /50Гц,. 240 Вт </t>
  </si>
  <si>
    <t>245-401-0201 РСНБ РК 2022</t>
  </si>
  <si>
    <t xml:space="preserve"> Кабинет преподавателей физической культуры (из расчета на 2-х преподавателей)№49,211</t>
  </si>
  <si>
    <t>Аудиторная доска, Несъемная,  маркерная, габ.1500*1000 мм. В комплекте маркеры с креплением, зеленый/белый</t>
  </si>
  <si>
    <t>522-101-1249</t>
  </si>
  <si>
    <t>Стол преподавателя 1600х600х760мм/1600х650х760мм с мобильной тумбой. Столешница ЛДСП, основание металлокаркас</t>
  </si>
  <si>
    <t>522-101-1205-0003</t>
  </si>
  <si>
    <t>8*1</t>
  </si>
  <si>
    <t>Шкаф для учебно-наглядных пособий с открытыми и закрытыми полками.  Размер 2050х800х432 (В/Ш/Г) мм</t>
  </si>
  <si>
    <t>522-101-1233-0004</t>
  </si>
  <si>
    <t>Многофункциональное устройство (копир/принтер/сканер) А4, черно-белый, скорость печати до 40 стр/мин. Э1ф, 220В, 0,51 кВт</t>
  </si>
  <si>
    <t>522-101-0225-0006</t>
  </si>
  <si>
    <t>Рулетка измерительная 10 метров</t>
  </si>
  <si>
    <t>прайс</t>
  </si>
  <si>
    <t>522-101-1033-0001</t>
  </si>
  <si>
    <t xml:space="preserve">Свисток </t>
  </si>
  <si>
    <t>522-101-1008-0004</t>
  </si>
  <si>
    <t xml:space="preserve"> Секундомер</t>
  </si>
  <si>
    <t>522-101-1059-0001</t>
  </si>
  <si>
    <t>Табло пластиковое</t>
  </si>
  <si>
    <t>522-101-1030-0001</t>
  </si>
  <si>
    <t>522-101-1029-0001</t>
  </si>
  <si>
    <t>Музыкальный центр с беспроводными технологиями, мощность, Вт 500</t>
  </si>
  <si>
    <t>Снарядная №42,209</t>
  </si>
  <si>
    <t>Стеллаж для хранения мячей. Габариты: Высота-200 см, Ширина-125 см, Глубина-45 см.</t>
  </si>
  <si>
    <t>522-101-1035-0001</t>
  </si>
  <si>
    <t>Стеллаж для хранения спортивного инвентаря 1000х400х1800</t>
  </si>
  <si>
    <t>522-101-1034-0001</t>
  </si>
  <si>
    <t xml:space="preserve">Корзина для мячей складная TBF-2048. Алюминиевый каркас на обрезиненных колесиках. </t>
  </si>
  <si>
    <t>522-101-1036-0002</t>
  </si>
  <si>
    <t>522-101-1037-0003</t>
  </si>
  <si>
    <t>Лаборатория для анализа воды</t>
  </si>
  <si>
    <t>Стеллаж производственный 1400х500х1805</t>
  </si>
  <si>
    <t>522-103-0106-0005</t>
  </si>
  <si>
    <t>Стол производственный 1000х600х850</t>
  </si>
  <si>
    <t>Дежурная медсестра №53,Процедурная № 127№ 148</t>
  </si>
  <si>
    <t>33*</t>
  </si>
  <si>
    <t>Стол для процедурного кабинета 1300 х 600 х 750 мм</t>
  </si>
  <si>
    <t>33.2</t>
  </si>
  <si>
    <t>Кушетка медицинская, 1900х600х750 мм</t>
  </si>
  <si>
    <t>527-114-0502</t>
  </si>
  <si>
    <t>33.1</t>
  </si>
  <si>
    <t>Шкаф медицинский, габ.700х350х1600(h)</t>
  </si>
  <si>
    <t>Ширма двухсекционная на колесах ШР 0002</t>
  </si>
  <si>
    <t>527-114-0402-0001</t>
  </si>
  <si>
    <t>33.4</t>
  </si>
  <si>
    <t xml:space="preserve"> Столик инструментальный три стеклянные полки СМИ 0002</t>
  </si>
  <si>
    <t>527-114-0204-0002</t>
  </si>
  <si>
    <t>33.6</t>
  </si>
  <si>
    <t>Холодильник фармацевтический</t>
  </si>
  <si>
    <t>96*</t>
  </si>
  <si>
    <t>Облучатель-рециркулятор бактерицидный. В металлическом корпусе.
Настенное/напольное/настольное исполнение. Обслуживаемая площадь – 30-60м2.</t>
  </si>
  <si>
    <t>526-301-0115-0001</t>
  </si>
  <si>
    <t>Кабинет врача №128 №149</t>
  </si>
  <si>
    <t>Стул полумягкий  (обивка эко кожа)</t>
  </si>
  <si>
    <t>8</t>
  </si>
  <si>
    <t>81</t>
  </si>
  <si>
    <t>Шкаф-картотека на 48 ячеек, ЛДСП 16 мм, размеры 1170х440х1230мм</t>
  </si>
  <si>
    <t>522-101-1241-0001</t>
  </si>
  <si>
    <t>Тонометр</t>
  </si>
  <si>
    <t>527-115-0214-0002</t>
  </si>
  <si>
    <t>Ростомер 530*300*2150</t>
  </si>
  <si>
    <t>525-201-0104-0001</t>
  </si>
  <si>
    <t>Фонендоскоп</t>
  </si>
  <si>
    <t>Весы медицинские</t>
  </si>
  <si>
    <t>Термоконтейнер для транспортировки вакцин</t>
  </si>
  <si>
    <t>Настольная лампа</t>
  </si>
  <si>
    <t>Термометры медицинские</t>
  </si>
  <si>
    <t>Ножницы</t>
  </si>
  <si>
    <t>Ведро с педальной крышкой</t>
  </si>
  <si>
    <t>Емкость для уничтожения остатков вакцин</t>
  </si>
  <si>
    <t>Жгут резиновый</t>
  </si>
  <si>
    <t>Грелка резиновая</t>
  </si>
  <si>
    <t>Пузырь для льда</t>
  </si>
  <si>
    <t>Лоток почкообразный</t>
  </si>
  <si>
    <t>Сантиметровая лента</t>
  </si>
  <si>
    <t>Таблицы для определения остроты зрения</t>
  </si>
  <si>
    <t>Музыкальная студия  № 125</t>
  </si>
  <si>
    <t>1*1</t>
  </si>
  <si>
    <t>Доска классная "Нотный стан". 1500х1000</t>
  </si>
  <si>
    <t>522-101-1112-0001</t>
  </si>
  <si>
    <t>1.1</t>
  </si>
  <si>
    <t>Аудиторная доска, Несъемная, меловая, габ.1500*1000 мм</t>
  </si>
  <si>
    <t>522-101-1245-0001</t>
  </si>
  <si>
    <t xml:space="preserve">Стул с пюпитром по высоте h-420/460 мм, сиденье из полипропилена </t>
  </si>
  <si>
    <t>Шкаф для музыкальных инструментов 1500х400 h-2000 в комбинации закрытых и открытых полок для струных инструментов</t>
  </si>
  <si>
    <t>51/1</t>
  </si>
  <si>
    <t>Шкаф закрытый и открытыми  отсеками, нижнее открывание выдвижное 5500х600 h-3000</t>
  </si>
  <si>
    <t>Префорированая панель с крючками для музыкальных инструментов</t>
  </si>
  <si>
    <t>Экран проекционный моторизованный Deluxe DLS-ERC203xW, 1:1, 195 x 195 см</t>
  </si>
  <si>
    <t>521-101-0402-0005</t>
  </si>
  <si>
    <t>Пюпитр  Высота: 670-1200 мм</t>
  </si>
  <si>
    <t>521-301-2306</t>
  </si>
  <si>
    <t>50.1</t>
  </si>
  <si>
    <t>Цифровой синтезатор</t>
  </si>
  <si>
    <t>522-101-0233</t>
  </si>
  <si>
    <t>Стойка для цифрового синтезатора</t>
  </si>
  <si>
    <t>522-101-0235</t>
  </si>
  <si>
    <t>50.3</t>
  </si>
  <si>
    <t>160</t>
  </si>
  <si>
    <t xml:space="preserve">Барабаная установка </t>
  </si>
  <si>
    <t>162</t>
  </si>
  <si>
    <t>Табурет под барабаную установку</t>
  </si>
  <si>
    <t>Кабинет для начальных классов 1-4 классы (20 классов)</t>
  </si>
  <si>
    <t>Доска комбинированная маркерная и меловая с расчерченной в клетку и линию поверхностью  габ.1500*1000</t>
  </si>
  <si>
    <t>6*</t>
  </si>
  <si>
    <t>Стол ученический одноместный пирамидальной формы 800/420х500х520 мм,  с полипропиленовой кромкой</t>
  </si>
  <si>
    <t>6**</t>
  </si>
  <si>
    <t>Стол ученический одноместный пирамидальной формы 800/420х500х640 мм,  с полипропиленовой кромкой</t>
  </si>
  <si>
    <t>7**</t>
  </si>
  <si>
    <t>Стул ученический регулируемый по высоте h-260/300мм, сиденье и спинка из полипропилена (для младших классов)</t>
  </si>
  <si>
    <t>7*</t>
  </si>
  <si>
    <t>Стул ученический регулируемый по высоте h-340/380мм, сиденье и спинка из полипропилена (для младших классов)</t>
  </si>
  <si>
    <t>Шкаф с отсеком для   одежды и книжными полками  закрытой нижней частью. Размеры 800х420х1930мм. ЛДСП 16мм</t>
  </si>
  <si>
    <t>Банкетка ЛДСП, Мягкое сиденье + выдвижные полки 5000х450 H-450</t>
  </si>
  <si>
    <t>Панель перфорированая 5000 H-1200</t>
  </si>
  <si>
    <t>Доска мягкая L-6000x h-1500 (размеры уточнять на месте)</t>
  </si>
  <si>
    <t xml:space="preserve"> Кабинет информатики (IT-класс) по25 учеников №119 №281</t>
  </si>
  <si>
    <t>46</t>
  </si>
  <si>
    <t>Стол с выдвижной полкой и отсеком под системный блок, закрытый с трех сторон, спереди оргстекло, размер 1200х600х750мм</t>
  </si>
  <si>
    <t>Источник бесперебойного питания 1200VA</t>
  </si>
  <si>
    <t>521-101-0401-0027</t>
  </si>
  <si>
    <t>Войлочные панели синие с геометрическими насечками (по проекту)</t>
  </si>
  <si>
    <t>Акустический экран</t>
  </si>
  <si>
    <t>Лаборантская информатики №120 №282</t>
  </si>
  <si>
    <t>Кабинет индивидуальных занятий №121</t>
  </si>
  <si>
    <t>6*1</t>
  </si>
  <si>
    <t>Стол ученический одноместный, 700x500х640/580 мм, высота регулируется, с полипропиленовой кромкой</t>
  </si>
  <si>
    <t>522-101-1209-0010</t>
  </si>
  <si>
    <t>Стул ученический регулируемый по высоте h-380/340 мм, сиденье из полипропилена (для средних и старших классов)</t>
  </si>
  <si>
    <t>Кресло мешок свободной формы</t>
  </si>
  <si>
    <t>Ковер d-2000</t>
  </si>
  <si>
    <t>Стойка с подушками</t>
  </si>
  <si>
    <t>Игровая №74</t>
  </si>
  <si>
    <t>Скаладромная стена  6000h-3000</t>
  </si>
  <si>
    <t>Аксесуары для скалалазания</t>
  </si>
  <si>
    <t>Игровая площадка с горкой, лестницей и лабиринтом пластик+ЛДСП габариты 4000х3000 H-3000</t>
  </si>
  <si>
    <t xml:space="preserve">Маты детские спортивные 1000х1500 </t>
  </si>
  <si>
    <t>Журнальный столик D-800 H-750</t>
  </si>
  <si>
    <t>Пуфы ромбы  мягкие 700х400 h-450 разных цветов</t>
  </si>
  <si>
    <t>Пуфы круглые мягкие d-450 h-450  разных цветов</t>
  </si>
  <si>
    <t>Подиум сборный  с врезными шкафами, лестницей, защитным ограждением 6000х5000 H-900</t>
  </si>
  <si>
    <t>Лавочка пристеная L-5000</t>
  </si>
  <si>
    <t>Учительская  №97,100,109,112,241,239,163,166,344341,285,287</t>
  </si>
  <si>
    <t>Стол письменый open space 1250х750х1320 мм.  С эффектом "парящий" столешницы из ЛДСП 22 мм, на сварных П-образных опорах, труба сечением 60х30мм</t>
  </si>
  <si>
    <t>522-101-1217-0002</t>
  </si>
  <si>
    <t>134*</t>
  </si>
  <si>
    <t>Стол письменый open space 1250х650х750 мм. С эффектом "парящий" столешницы из ЛДСП 22 мм, на сварных П-образных опорах, труба сечением 60х30мм</t>
  </si>
  <si>
    <t>522-101-1217-0001</t>
  </si>
  <si>
    <t>2.21</t>
  </si>
  <si>
    <t>Многофункциональное устройство с функцией цветной печати (А3) (копир/принтер/сканер)</t>
  </si>
  <si>
    <t>522-101-0225-0008</t>
  </si>
  <si>
    <t>8.2</t>
  </si>
  <si>
    <t>Шкаф с индивидуальными ячейками в пять уровней по высоте, размер 1800(h)*2400*500</t>
  </si>
  <si>
    <t>30</t>
  </si>
  <si>
    <t>Кухонный гарнитур L-2400 с мойкой,нижние и верхние шкафы</t>
  </si>
  <si>
    <t>Зеркало настенное 600х800(h)</t>
  </si>
  <si>
    <t>522-201-0502-0001</t>
  </si>
  <si>
    <t>124*</t>
  </si>
  <si>
    <t>Диван 1500*900*900 эко-кожа  прямоугольной формы не раскладывается</t>
  </si>
  <si>
    <t>Диван 2500*900*900 эко-кожа прямоугольной формы не раскладывается</t>
  </si>
  <si>
    <t>9*1</t>
  </si>
  <si>
    <t xml:space="preserve">Стул обеденный со спинкой </t>
  </si>
  <si>
    <t>62.1</t>
  </si>
  <si>
    <t>стол барный пристенный 1100х350 H-1200</t>
  </si>
  <si>
    <t>стул барный</t>
  </si>
  <si>
    <t>Декоративная перегородка с полками для кашпо 2500х150 H-3000</t>
  </si>
  <si>
    <t>Декоративная перегородка с полками для кашпо 1000х150 H-3000</t>
  </si>
  <si>
    <t>Обеденный зал на 354 мест №58</t>
  </si>
  <si>
    <t>Стол обеденный 1500х720 h-750</t>
  </si>
  <si>
    <t>Стол обеденный 2000х720 h-750</t>
  </si>
  <si>
    <t>Стол обеденный 2500х700 h-750</t>
  </si>
  <si>
    <t>Стол обеденный 3000х720 h-750</t>
  </si>
  <si>
    <t>Стол-барный  обеденный 11800х350 h-1100</t>
  </si>
  <si>
    <t>Стол-барный  обеденный 5500х350 h-1100</t>
  </si>
  <si>
    <t xml:space="preserve">Стул-барный </t>
  </si>
  <si>
    <t xml:space="preserve">Стул обеденный </t>
  </si>
  <si>
    <t>Диван прямой L 1500</t>
  </si>
  <si>
    <t>Диван прямой L 3000</t>
  </si>
  <si>
    <t>Диван прямой L 5400</t>
  </si>
  <si>
    <t>Загрузочная продуктов №80</t>
  </si>
  <si>
    <t>Весы напольные, предел взвешивания 200 кг, со стойкой, жидкокристаллический дисплей, выборка массы тары, автоматическое отключение питания;  питание от батарей 9В (1,5 х 6ЕА(D)) и от сети через адаптер;  размеры платформы 370x500 мм, Напряжение 220 В, Мощность 0,4 кВт, Размер 420х655х710 мм</t>
  </si>
  <si>
    <t>522-103-0703</t>
  </si>
  <si>
    <t>Стол производственный без борта,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тпуба 40х40 мм из нержавеющей стали, толщиной не менее 1,2 мм., 4 регулируемые по высоте опоры . Габариты 1000х600х850 мм.</t>
  </si>
  <si>
    <t>522-103-0165-0002</t>
  </si>
  <si>
    <t>Тележка грузовая, полностью из нержавеющей стали, 4 самоориентирующихся колеса, 2 из них с тормозом. Размер 800х600х850 мм.</t>
  </si>
  <si>
    <t>522-103-0127-0002</t>
  </si>
  <si>
    <t>Моечная и хранение тары №76</t>
  </si>
  <si>
    <t>Ванна котломоечная из нержавеющей стали,1 емкость сваная, 4 ножки из нержавеющей стали ,Z-образный уголок сложной формы для увеличения жесткости, толщиной не менее 1,2 мм., 4 регулируемые по высоте опоры. Габариты 1200х700х850 мм.</t>
  </si>
  <si>
    <t>522-103-0153-0002</t>
  </si>
  <si>
    <t>Устройство душирующее с гусаком. Вертикальное положение, крепление на раковину, выполнено полностью из
нержавеющей стали. Габариты: 750х250х69мм</t>
  </si>
  <si>
    <t>522-103-0514-0001</t>
  </si>
  <si>
    <t>Сифон</t>
  </si>
  <si>
    <t>С1244-104-0601</t>
  </si>
  <si>
    <t>Помещение отходов №79</t>
  </si>
  <si>
    <t>Шкаф холодильный среднетемпературный 1400 л., Корпус и внутренняя отделка из нержавеющей стали, Толщина стенки 60 мм, Температурный режим -2...+8*С, 2-ве распашные глухие двери, 6 решетчатых полок формата GN 2/1, Цифровой термостат, Замок, Светодиодная подсветка, Размораживание автоматическое, 4 колеса,Температура окружающей среды +16...+38 C. Хладагент R290. Напряжение 220 Вт, Мощность 0,5 кВт,Габариты 1480x830x2010 мм,</t>
  </si>
  <si>
    <t>KG1400ND</t>
  </si>
  <si>
    <t>GGM Gastro Германия Китай</t>
  </si>
  <si>
    <t>522-103-0325-0006</t>
  </si>
  <si>
    <t>Камера морозильная для мясных полуфабрикатов,Камера холодильная для мясных полуфабрикатов,Камера холодильная для овощей,Кладовая сухих продуктов №75</t>
  </si>
  <si>
    <t>Стеллаж производственный 1200х500х1800мм, из нержавеющей стали,  4 полки</t>
  </si>
  <si>
    <t xml:space="preserve"> СТН-1200/500(Л)</t>
  </si>
  <si>
    <t>Казахстан</t>
  </si>
  <si>
    <t>522-103-0106- 004</t>
  </si>
  <si>
    <t>Камера холодильная низкотемпературная сборно-разборная 2560х2260х2200 мм,V=10.28 м3, в комплекте с холодильноймашиной с зимним комплектом и выносным пультом управления</t>
  </si>
  <si>
    <t>CR-10.28 F</t>
  </si>
  <si>
    <t>522-103-0313-0011</t>
  </si>
  <si>
    <t>Камера холодильная среднетемпературная сборно-разборная 2560х2260х2200 мм,V=10.28 м3, в комплекте с холодильноймашиной с зимним комплектом и выносным пультом управления</t>
  </si>
  <si>
    <t>CR-10.28 R</t>
  </si>
  <si>
    <t>522-103-0313-0010</t>
  </si>
  <si>
    <t>Кладовая сухих продуктов,Кладовая овощей №78,84</t>
  </si>
  <si>
    <t>Подтоварник 1200х600х300 мм, Сплошная поверхность из нерж стали с лагами усиления, Каркас труба 40х40 мм нерж сталь. Пластиковые регулируемые опоры</t>
  </si>
  <si>
    <t>ПТ-1</t>
  </si>
  <si>
    <t>522-103-0167-0002</t>
  </si>
  <si>
    <t xml:space="preserve">Стеллаж производственный 1200х500х1800мм, из нержавеющей стали,  4 полки </t>
  </si>
  <si>
    <t>Моечная столовой посуды №81</t>
  </si>
  <si>
    <t>Машина посудомоечная туннельная МПТ-2000, теплообменник, сушка, 2000 тарелок/час, 3 программы мойки, 2 дозатора (моющий, ополаскивающий), насос мойки, 34,4 кВт, 400В</t>
  </si>
  <si>
    <t xml:space="preserve">МПТ-2000 </t>
  </si>
  <si>
    <t>Abat, Россия</t>
  </si>
  <si>
    <t>522-103-0501</t>
  </si>
  <si>
    <t>Стол предмоечный СПМП-7-7 (1715х705)  для посудомоечных машин МПК и МПТ с душирующим устройством</t>
  </si>
  <si>
    <t xml:space="preserve"> СПМП-7-7</t>
  </si>
  <si>
    <t>Стол раздаточный СПМР-6-2 (704х635 мм) для чистой посуды, для туннельных машин МПТ</t>
  </si>
  <si>
    <t xml:space="preserve">СПМР-6-2 </t>
  </si>
  <si>
    <t>Зонт вытяжной пристенный из жаропрочной нержавеющей стали 2700х1100х350 мм, с жироуловителями, краном для слива конденсата, крепежными элементами, ЗВП-1100/2700, с подсветкой</t>
  </si>
  <si>
    <t>ЗВП-1100/2700</t>
  </si>
  <si>
    <t>522-103-0134-0005</t>
  </si>
  <si>
    <t>Ванна моечная , разборная , 3 емкости цельнотянутые 500х500х300 мм. , задний борт 40 мм, обвязка по периметру труба 25х25 мм., отверстие под сифон и смеситель , отступ для коммуникаций 100 мм., каркас труба 40х40 мм., 4 регулируемые по высоте пластиковые опоры. Габариты 1800х700х850 мм.</t>
  </si>
  <si>
    <t>ВМЛ-3-1800/700</t>
  </si>
  <si>
    <t>522-103-0152-0006</t>
  </si>
  <si>
    <t>Смеситель кухонный нерж сталь</t>
  </si>
  <si>
    <t>Китай</t>
  </si>
  <si>
    <t>Зонт вытяжной пристенный из жаропрочной нержавеющей стали 1800х900х350 мм, с жироуловителями, краном для слива
конденсата, крепежными элементами</t>
  </si>
  <si>
    <t>ЗВП-900/1800</t>
  </si>
  <si>
    <t>522-103-0134-0003</t>
  </si>
  <si>
    <t>Стол для сбора отходов из нержавеющей стали 600х700х850 мм, СО-600/700(Л)/Б</t>
  </si>
  <si>
    <t>СО-600/700(Л)/Б</t>
  </si>
  <si>
    <t>522-103-0117-0002</t>
  </si>
  <si>
    <t>Стол производственный разборный 700х700х850мм, без борта, столешница и полка из нержавеющей сталь 0,8мм,
усиленная листом ДСП 16 мм, толщина столешницы 40 мм, отступ для коммуникаций 100 мм, усиленная ребром жесткости, 4 регулируемые по высоте пластиковые опоры, СП-700/700(Л)/Б</t>
  </si>
  <si>
    <t>СП-700/700(Л)/Б</t>
  </si>
  <si>
    <t>Тележка-шпилька для подносов, 10 уровней, полностью из нержавеющей стали , 4 самоориентирующихся колеса , 2 из них с тормозом. Размер 420х520х1800 мм, расстояние между направляющими 15 см</t>
  </si>
  <si>
    <t>ТШП-15</t>
  </si>
  <si>
    <t>522-103-0146-0002</t>
  </si>
  <si>
    <t>Кассета для тарелок МПК-700К.1102.00.00.090, 500х500х106 мм</t>
  </si>
  <si>
    <t xml:space="preserve"> МПК-700К.1102.00.00.090</t>
  </si>
  <si>
    <t>Кассета нейтральная МПК-700К.1102.00.00.091 (кассета для стаканов и чашек), 500х500х106 мм</t>
  </si>
  <si>
    <t>МПК-700К.1102.00.00.091</t>
  </si>
  <si>
    <t>Кассета для столовых приборов МПК-700К.1102.00.00.092, 500х500х106 мм</t>
  </si>
  <si>
    <t>МПК-700К.1102.00.00.092</t>
  </si>
  <si>
    <t>Моечная кухонной посуды №81.1</t>
  </si>
  <si>
    <t>ВК-1-1200/700(С)</t>
  </si>
  <si>
    <t>Ванна моечная , разборная , 2 емкости цельнотянутые 500х500х300 мм. , задний борт 40 мм, обвязка по периметру труба 25х25 мм., отверстие под сифон и смеситель , отступ для коммуникаций 100 мм., каркас труба 40х40 мм., 4 регулируемые по высоте пластиковые опоры. Габариты 1200х700х850 мм.</t>
  </si>
  <si>
    <t>ВМЛ-2-1200/700</t>
  </si>
  <si>
    <t>522-103-0152-0004</t>
  </si>
  <si>
    <t>Зонт вентиляционный пристенный 1300х900х350 мм, Зонт вытяжной пристенный , изготовлен из жаропрочной нержавеющей стали толщиной не менее 0,8 мм , жироуловители из нержавющей стали входят в комплект поставки , кранник для слива конденсата , вытяжное отверстие для подсоединения в систему вентиляции , крепежные крюки и цепи для подвеса, с  подсветкой</t>
  </si>
  <si>
    <t>ЗВП-900/1300</t>
  </si>
  <si>
    <t>522-103-0134-0002</t>
  </si>
  <si>
    <t>Стол производственный без борта, .,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трба 40х40 мм из нержавеющей стали, толщиной не менее 1,2 мм., 4 регулируемые по высоте опоры . Габариты 1200х700х850 мм.</t>
  </si>
  <si>
    <t>СП-1200/700(Л)Б</t>
  </si>
  <si>
    <t>522-103-0165-0003</t>
  </si>
  <si>
    <t>Овощной цех №86</t>
  </si>
  <si>
    <t>Рукомойник 400х400х150 мм, Полностью нерж сталь, В комплекте смеситель, сифон,  Х.Г.В.К.</t>
  </si>
  <si>
    <t>Рукомойник РН</t>
  </si>
  <si>
    <t>522-103-0132-0002</t>
  </si>
  <si>
    <t>Облучатель бактерицидный, Предназначены для быстрого обеззараживания воздуха и по-верхностей помещений жестким ультрафиолетом в отсутствие людей и животных, Источники излучения: 1 шт.Производительность: 35 м3 /час*, Потребляемая мощность: 75 Вт, Габариты: 110х80х500 мм, Масса, не более: 1,4 кг</t>
  </si>
  <si>
    <t>ОБН-150</t>
  </si>
  <si>
    <t>Россия</t>
  </si>
  <si>
    <t>Турция</t>
  </si>
  <si>
    <t>Машина картофелеочистительная, поизводительность 190 кг/час, загрузка 20 кг., таймер 0-5 мин, мезгосборник, Материал исполнентя нерж сталь, напряжение 220 Вт., мощность 0,95 кВт., габариты 536х676х1273 мм., вес 65 кг. Х.В.∅1/2, К в трап</t>
  </si>
  <si>
    <t>HLP-20</t>
  </si>
  <si>
    <t>Technoshef Китай</t>
  </si>
  <si>
    <t>522-103-0615-0003</t>
  </si>
  <si>
    <t>Стол производственный без борта, .,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трба 40х40 мм из нержавеющей стали, толщиной не менее 1,2 мм., 4 регулируемые по высоте опоры . Габариты 1500х700х850 мм.</t>
  </si>
  <si>
    <t>СП-1500/700(Л)Б</t>
  </si>
  <si>
    <t>522-103-0165-0006</t>
  </si>
  <si>
    <t>Весы предел взвешивания 10 кг, Размеры платформы 241×192 мм, Жидкокристаллический дисплей, выборка массы тары, автоматическое отключение питания;  питание от батарей и от сети через адаптер, Наряжение 220 В, Мощность 0,25 кВт, Размер 287х260х137 мм</t>
  </si>
  <si>
    <t xml:space="preserve"> SW-10</t>
  </si>
  <si>
    <t>CAS Корея</t>
  </si>
  <si>
    <t>522-103-0701</t>
  </si>
  <si>
    <t xml:space="preserve">Овощерезка CL50E 24440 </t>
  </si>
  <si>
    <t xml:space="preserve">CL50E 24440 </t>
  </si>
  <si>
    <t>Robot Coupe Франция</t>
  </si>
  <si>
    <t>522-103-0609</t>
  </si>
  <si>
    <t>Набор 8 ножей 1933 W</t>
  </si>
  <si>
    <t>522-103-0610</t>
  </si>
  <si>
    <t xml:space="preserve">Полка настенная 1500х300х300 мм , 1 ярус , полностью из нержавеющей стали 0,8 мм, усиленны ребром жесткости </t>
  </si>
  <si>
    <t>ПН-1-1500/300</t>
  </si>
  <si>
    <t>522-103-0123-0002</t>
  </si>
  <si>
    <t>Шкаф холодильный среднетемпературный 700 л., Корпус и внутренняя отделка из нержавеющей стали, Толщина стенки 60 мм, Температурный режим -2...+8*С, 1-на распашная глухая дверь, 3 решетчатых полки формата GN 2/1, Цифровой термостат, Замок, Светодиодная подсветка, Размораживание автоматическое, 4 колеса, Температура окружающей среды +16...+38 C. Хладагент R290. Напряжение 220 Вт, Мощность 0,3 кВт,Габариты 740x830x2010 мм,</t>
  </si>
  <si>
    <t>KG700ND</t>
  </si>
  <si>
    <t>522-103-0325-0002</t>
  </si>
  <si>
    <t>Мясо-рыбный цех№89</t>
  </si>
  <si>
    <t>Шкаф холодильный низкотемпературный 700 л., Корпус и внутренняя отделка из нержавеющей стали, Толщина стенки 60 мм, Температурный режим до -18С, 1-на распашная глухая дверь, 3 решетчатых полки формата GN 2/1, Цифровой термостат, Замок, Светодиодная подсветка, Размораживание автоматическое, 4 колеса, Температура окружающей среды +16...+38 C. Хладагент R290. Напряжение 220 Вт, Мощность 0,3 кВт,Габариты 740x830x2010 мм,</t>
  </si>
  <si>
    <t>TG700ND</t>
  </si>
  <si>
    <t>522-103-0325-0004</t>
  </si>
  <si>
    <t>Стерилизатор для ножей СТН-18 (400х152х605 мм, 0,03 кВт, 230 В, 18 ножей)</t>
  </si>
  <si>
    <t>СТН-18</t>
  </si>
  <si>
    <t>522-103-0901</t>
  </si>
  <si>
    <t xml:space="preserve">Мясорубка МИМ-300, размеры 400х680х441 мм, производительность 300 кг/ч, мощность1,5 кВт , напряжение 380 В </t>
  </si>
  <si>
    <t>МИМ-300</t>
  </si>
  <si>
    <t>Торгмаш, Россия</t>
  </si>
  <si>
    <t>522-103-0622-0001</t>
  </si>
  <si>
    <t>Пила для мяса настольная , аллюминиевый корпус , длина ножа 1650 мм., рабочая зона 437х465 мм., габариты 551х566х1023 мм., напряжение 220 Вт., мощность 0,75 кВт., вес 35,78 кг.</t>
  </si>
  <si>
    <t>HLS-1650A</t>
  </si>
  <si>
    <t>522-103-0621-0002</t>
  </si>
  <si>
    <t>Тележка шпилька для гастроемкостей 15 уровней, 1500х560х385мм, из нержавеющей стали</t>
  </si>
  <si>
    <t>ШГ-15-1/1</t>
  </si>
  <si>
    <t>522-103-0147-0002</t>
  </si>
  <si>
    <t>Холодный цех№87</t>
  </si>
  <si>
    <t>Ванна моечная , разборная , 1 емкость цельнотянутая 500х500х250 мм. , задний борт 40 мм, обвязка по периметру труба 25х25 мм., отверстие под сифон и смеситель , отступ для коммуникаций 100 мм., каркас труба 40х40 мм., 4 регулируемые по высоте пластиковые опоры. Габариты 600х700х850 мм.</t>
  </si>
  <si>
    <t>ВМЛ-1-600/700</t>
  </si>
  <si>
    <t>Слайсер полуавтоматический HBS-3250A, размеры 615х525х510 мм, мощность 0,25кВт, напряжение 220 В</t>
  </si>
  <si>
    <t>HBS-250A</t>
  </si>
  <si>
    <t>522-103-0623-0003</t>
  </si>
  <si>
    <t>Стол холодильный среднетемпературный, размеры 1360x700x850 мм, объем 282 л, мощность 0,495 кВт, напряжение 220 В</t>
  </si>
  <si>
    <t>KTS147ND</t>
  </si>
  <si>
    <t>522-103-0336-0002</t>
  </si>
  <si>
    <t>Мучной цех№88</t>
  </si>
  <si>
    <t>Ванна моечная разборная из нержавеющей стали 600х600х850 мм,1 емкость цельнотянутая разм.400х400х250 мм</t>
  </si>
  <si>
    <t>ВМЛ-1-600/600</t>
  </si>
  <si>
    <t>522-103-0152-0002</t>
  </si>
  <si>
    <t>Тестомес спиральный ТМС-60НН-2П, серия CHEF, 2 скорости, таймер, несъемная дежа 60 л, неподъемная траверса, программируемая панель управления, 270 кг/ч, 680х930х(1230)1260 мм, 2,3/3,7 кВт, 400В, ременно-цепной привод, на колесах</t>
  </si>
  <si>
    <t>ТМС-60НН-2П</t>
  </si>
  <si>
    <t>Миксер B30B с защитой для рук, размеры 545х440х882 мм, мощность 1,5 кВт, напряжение 220 Вт,</t>
  </si>
  <si>
    <t>B30B</t>
  </si>
  <si>
    <t>522-103-0605-0008</t>
  </si>
  <si>
    <t>Стол производственный с гранитной столешницей без борта, 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трба 40х40 мм из нержавеющей стали, толщиной не менее 1,2 мм., 4 регулируемые по высоте опоры . Габариты 1500х700х850 мм.</t>
  </si>
  <si>
    <t>СГ-1500/700(Л)Б</t>
  </si>
  <si>
    <t>Стол производственный без борта, 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трба 40х40 мм из нержавеющей стали, толщиной не менее 1,2 мм., 4 регулируемые по высоте опоры . Габариты 1500х700х850 мм.</t>
  </si>
  <si>
    <t>Плита индукционная настольная K2x1, размеры 360х420х125 мм, мощность 3,5 кВт, напряжение 220 В</t>
  </si>
  <si>
    <t>K2x1</t>
  </si>
  <si>
    <t>522-103-0237-0002</t>
  </si>
  <si>
    <t>Печь конвекционная. Вместимость 10 противней 600х400, расстояние между уровнями 80мм, электронное управление, температурный режим от 30 до 270 °С, 100 программ по 10 шагов, 3 вентилятора с реверсом, 10 уровней подачи пара, Возможность блокировки дверцы в положении 60°, 90°, 120° и 180° открытия, автоматическая мойка. Напряжение 380 В. Мощность 15,4 кВт</t>
  </si>
  <si>
    <t>MKF 1064 BM/0/85</t>
  </si>
  <si>
    <t>TECNOEKA Италия</t>
  </si>
  <si>
    <t>522-103-0208-0004</t>
  </si>
  <si>
    <t>Шкаф расстоечный. Вместимость 10 противней 600х400, управление механическое. Камера выполнена из нержавеющей стали AISI 304. Напряжение 220 В. Мощность 2,4 кВт, Размер 850х1030х770</t>
  </si>
  <si>
    <t>MKL 1064 S</t>
  </si>
  <si>
    <t>522-103-0208-0005</t>
  </si>
  <si>
    <t>Зонт вентиляционный пристенный  ЗВП-1300/2200 Н (1300х2200х400), с подсветкой</t>
  </si>
  <si>
    <t>ЗВП-1300/2200 Н</t>
  </si>
  <si>
    <t>522-103-0136</t>
  </si>
  <si>
    <t>Водоумягчитель LT12 3/4"G (DVL211103)</t>
  </si>
  <si>
    <t>LT12 3/4"G</t>
  </si>
  <si>
    <t>Италия</t>
  </si>
  <si>
    <t>522-103-0513</t>
  </si>
  <si>
    <t>Тележка шпилька, 15 уровней 600х400 , полностью из нержавеющей стали , 4 самоориентирующихся колеса , 2 из них с тормозом. Размер 670х410х1800 мм</t>
  </si>
  <si>
    <t>ШК-15/64</t>
  </si>
  <si>
    <t>522-103-0126-0002</t>
  </si>
  <si>
    <t>КОНТЕЙНЕР NORMA ДЛЯ СЫПУЧИХ ПРОДУКТОВ 81 Л IB</t>
  </si>
  <si>
    <t xml:space="preserve"> 81 Л IB</t>
  </si>
  <si>
    <t>NORMA, Китай</t>
  </si>
  <si>
    <t>Горячий цех№87</t>
  </si>
  <si>
    <t>Стол производственный без борта,  столешница  из нержавеющей стали толщиной не менее 0,8 мм., усиленные ДСП 16 мм, сплошная нижняя полка усиленная ребрами жестеости , подступ под коммуникации 100 мм. 4 ножки трба 40х40 мм из нержавеющей стали, толщиной не менее 1,2 мм., 4 регулируемые по высоте опоры . Габариты 1500х600х850 мм.</t>
  </si>
  <si>
    <t>СП-1500/600(Л)Б</t>
  </si>
  <si>
    <t>522-103-0165-0012</t>
  </si>
  <si>
    <t xml:space="preserve">Миксер ручной Robot Coupe MP 350 Combi Ultra, э1ф, 220В, 0,4кВт, </t>
  </si>
  <si>
    <t>MP 350 Combi Ultra</t>
  </si>
  <si>
    <t>522-103-0605-0012</t>
  </si>
  <si>
    <t xml:space="preserve">Миксер ручной Mini MP 240 Combi 34760
</t>
  </si>
  <si>
    <t>Mini MP 240 Combi</t>
  </si>
  <si>
    <t>Пароконвектомат MKF 2011 BM/0/85 (20 уровней GN 1/1, 4 вентилятора с реверсом) + 100 программ, с автоматической мойкой</t>
  </si>
  <si>
    <t>MKF 2011 BM/0/85</t>
  </si>
  <si>
    <t>522-103-0208-0002</t>
  </si>
  <si>
    <t>Тележка выдвижная для пароконвектоматов  EKCR 20TC на 20 противней GN-1/1</t>
  </si>
  <si>
    <t>522-103-0170-0001</t>
  </si>
  <si>
    <t>Печь пароконвекционная MKF 1111 BM/0/85 (бойлерный, 11 уровней GN 1/1, 2 вентилятора с реверсом) + 100 программ, с
автоматической мойкой</t>
  </si>
  <si>
    <t>MKF 1111 BM/0/85</t>
  </si>
  <si>
    <t>522-103-0208-0003</t>
  </si>
  <si>
    <t>Подставка под пароконвектомат из нержавеющей стали 730х730х650 мм, ПП-1</t>
  </si>
  <si>
    <t xml:space="preserve"> ПП-1</t>
  </si>
  <si>
    <t>522-103-0120-0002</t>
  </si>
  <si>
    <t xml:space="preserve">Шкаф распашной для хлеба ШРХ-6-1 РН нерж. (820х560х1800 мм, вместимость 7 лотков для хлеба 456х740х71 мм) </t>
  </si>
  <si>
    <t>ШРХ-6-1 РН</t>
  </si>
  <si>
    <t>Лоток для хлеба ЛХБ-16 (740х450х70 мм)</t>
  </si>
  <si>
    <t>ЛХБ-16</t>
  </si>
  <si>
    <t>Плита электрическая шестиконфорочная EHB199H, размеры 1200х900х920 мм, мощность 28,8 кВт, напряжение 380 В</t>
  </si>
  <si>
    <t>EHB199H</t>
  </si>
  <si>
    <t>522-103-0214-0004</t>
  </si>
  <si>
    <t>Подставка межплитная разборная из нержавеющей стали 400х900х850 мм, ВМП-400/900 (Л)</t>
  </si>
  <si>
    <t>ВМП-400/900 (Л)</t>
  </si>
  <si>
    <t>522-103-0119</t>
  </si>
  <si>
    <t>Котел пищеварочный электрический GKB899HI150, размеры 800х900х920 мм, объем 150 л, мощность 24 кВт, напряжение
380 В</t>
  </si>
  <si>
    <t>GKB899HI150</t>
  </si>
  <si>
    <t>522-103-0205-0003</t>
  </si>
  <si>
    <t>Сковорода электрическая ZH-TS80, размеры 800х900х920 мм, мощность 12 кВт, напряжение 380 В</t>
  </si>
  <si>
    <t>ZH-TS80</t>
  </si>
  <si>
    <t>522-103-0231-0002</t>
  </si>
  <si>
    <t>Зонт вытяжной островной из жаропрочной нержавеющей стали 1600х2200х350, ЗВЦШ</t>
  </si>
  <si>
    <t>ЗВО-16000/2200</t>
  </si>
  <si>
    <t>522-103-0135-0001</t>
  </si>
  <si>
    <t xml:space="preserve">Раздаточная. </t>
  </si>
  <si>
    <t>Микроволновая печь, Объем 23 л, Управление механическое, Внутренние размеры камеры 340х320х220 мм, 6 уровней мощности, Режим разморозки, таймер до 30 мин, вращающаяся тарелка, Корпус выполнен из нержавеющей стали. Мощность 1,4 кВт,Напряжение 220 В. Размер 483х400х281 мм</t>
  </si>
  <si>
    <t>HKN-WP900</t>
  </si>
  <si>
    <t>Hurakan Китай</t>
  </si>
  <si>
    <t xml:space="preserve">Электрокипятильник заливного типа , объем 40 л.,полностью нерж сталь , габариты 400х400х535 мм., напряжение 220 Вт., мощность 3 кВт., вес 4,6 кг. </t>
  </si>
  <si>
    <t>WB-40A</t>
  </si>
  <si>
    <t>Прилавок для столовых приборов ПСП-70КМ , полностью нержавеющая сталь, Размер 700х770х1220 мм</t>
  </si>
  <si>
    <t>ПСП-70КМ</t>
  </si>
  <si>
    <t>522-103-1014-0002</t>
  </si>
  <si>
    <t>Прилавок-витрина холодильный ПВВ(Н)-70КМ-С-01-НШ вся нерж. Верхняя витрина, снизу плоский стол (1500 мм) ,э1Ф,220В,3,25кВт, полностью нержавеющая сталь , подсветка,  Размер 1500х700(1000)х1800 мм</t>
  </si>
  <si>
    <t>ПВВ(Н)-70КМ-С-01-НШ</t>
  </si>
  <si>
    <t>522-103-1009-0002</t>
  </si>
  <si>
    <t>Мармит 2-х блюд ЭМК-70КМ-01 паровой (1500х705/1030х1484)</t>
  </si>
  <si>
    <t>ЭМК-70КМ-01</t>
  </si>
  <si>
    <t>522-103-0229-0002</t>
  </si>
  <si>
    <t>Прилавок для горячих напитков ПГН-70КМ-03 нейтральный стол (без полок, 1500 мм) 1500х700(1000)х850, 220В, 2ш.р., полностью нержавеющая сталь</t>
  </si>
  <si>
    <t>ПГН-70КМ-03</t>
  </si>
  <si>
    <t>522-103-1016-0002</t>
  </si>
  <si>
    <t>Мармит 1-х блюд, 1100х700(1000)х1220, одна полка, подсветка, Мощность 4 кВт, ПМЭС-70КМ</t>
  </si>
  <si>
    <t>ПМЭС-70КМ</t>
  </si>
  <si>
    <t>522-103-0229-0003</t>
  </si>
  <si>
    <t>Тележка тепловая электрическая размеры 780х960х1790 мм, мощность 2,52кВт, напряжение 220 В</t>
  </si>
  <si>
    <t>HW-11-21</t>
  </si>
  <si>
    <t>522-103-0236-0001</t>
  </si>
  <si>
    <t>Тележка сервировочная ТС-2 (800х500х930)</t>
  </si>
  <si>
    <t>ТС-2</t>
  </si>
  <si>
    <t>522-103-0124</t>
  </si>
  <si>
    <t>Гардероб №77</t>
  </si>
  <si>
    <t xml:space="preserve"> Шкаф для одежды 600х400х2000 мм</t>
  </si>
  <si>
    <t>522-101-1229-0011</t>
  </si>
  <si>
    <t>13</t>
  </si>
  <si>
    <t>Стол обеденный на 4 места, размер 1200х800х800мм. Столешница из ДСП 18мм, облицованная пластиком, металлический каркас</t>
  </si>
  <si>
    <t>522-102-0101-0012</t>
  </si>
  <si>
    <t>Табурет  обеденный</t>
  </si>
  <si>
    <t xml:space="preserve">Стол-тумба кухонный с гигиеническим покрытием.  Размеры: 1200х850х600 мм  Шкаф с  Мойкой  Размеры: 600х850х600 мм </t>
  </si>
  <si>
    <t>Зеркало настенное 600х800 мм</t>
  </si>
  <si>
    <t xml:space="preserve">522-201-0502-0001 </t>
  </si>
  <si>
    <t>19</t>
  </si>
  <si>
    <t>Электросушитель для рук типа ALMACOM HD-798-ABS-G. Материал: ABS Пластик,
мощность: 2 300Вт, скорость вращения двиг.: 23 000 об/мин</t>
  </si>
  <si>
    <t>Кабинет заведующей производством №83</t>
  </si>
  <si>
    <t>Мастерская технологии и дизайна (мастерская дерева) №225,225/1</t>
  </si>
  <si>
    <t>Верстак универсальный ученический с защитным экраном и полкой, столешница ДСП 32 мм, облицованная металлическим листом, каркас из стального профиля, размер 1000х500х860мм</t>
  </si>
  <si>
    <t>521-301-2901-0035</t>
  </si>
  <si>
    <t xml:space="preserve">прайс </t>
  </si>
  <si>
    <t>5.1</t>
  </si>
  <si>
    <t>Кресло с сидением из полипропилена или кожзаменителя</t>
  </si>
  <si>
    <t>522-101-1221-0003</t>
  </si>
  <si>
    <t>13*</t>
  </si>
  <si>
    <t>Верстак бестумбовый со столешницей из деревяного бруса (CraftLab). Габариты верстака: высота не менее 1050 мм, ширина не менее 1200 мм, длина не менее 1050 мм</t>
  </si>
  <si>
    <t>Сетевой фильтр потолочный с автоматической катушкой 220В, 6м, 0,8 мм^2 (Sky Plug H-Tech)</t>
  </si>
  <si>
    <t>17.2</t>
  </si>
  <si>
    <t>Подставка под деревообрабатывающий станок (CraftLab), размер 600мм х 500мм х400мм</t>
  </si>
  <si>
    <t>521-301-2908-0001</t>
  </si>
  <si>
    <t>F2</t>
  </si>
  <si>
    <t>Подставка под мини-станки (CraftLab),размер 1200мм х 600мм х 1200мм</t>
  </si>
  <si>
    <t>521-301-2908-0002</t>
  </si>
  <si>
    <t>17.1</t>
  </si>
  <si>
    <t>Подставка под сверлильный станок (CraftLab), размер 500мм х 500мм х 700мм</t>
  </si>
  <si>
    <t>521-301-2904-0002</t>
  </si>
  <si>
    <t>18.1</t>
  </si>
  <si>
    <t>Подставка под токарный станок (CraftLab),размер 1100мм х 550мм х 600мм</t>
  </si>
  <si>
    <t>521-301-2906-0002</t>
  </si>
  <si>
    <t>50*</t>
  </si>
  <si>
    <t>Шкаф стеллаж открытый 700х350х1500мм, с полками ЛДСП 16мм</t>
  </si>
  <si>
    <t>522-101-1235-0014</t>
  </si>
  <si>
    <t>Экран защитный для слесарного верстака</t>
  </si>
  <si>
    <t>15***</t>
  </si>
  <si>
    <t>Шкаф инструментальный по ручным инструментам (CraftLab) для работы по дереву</t>
  </si>
  <si>
    <t>521-301-2902-0001</t>
  </si>
  <si>
    <t>15*</t>
  </si>
  <si>
    <t>Шкаф инструментальный по ручным инструментам для работы по металлу (CraftLab)</t>
  </si>
  <si>
    <t>521-301-2902-0002</t>
  </si>
  <si>
    <t>15**</t>
  </si>
  <si>
    <t>Шкаф инструментальный по ручным электроинструментам (CraftLab)</t>
  </si>
  <si>
    <t>521-301-2902-0003</t>
  </si>
  <si>
    <t>Мышь компьютерная</t>
  </si>
  <si>
    <t>521-101-0401-0019</t>
  </si>
  <si>
    <t>Станки и оборудование</t>
  </si>
  <si>
    <t>Пила торцовочная электрическая по дереву, Э1ф, 220В, 1,5кВт</t>
  </si>
  <si>
    <t> 521-301-2969-0001</t>
  </si>
  <si>
    <t>S1</t>
  </si>
  <si>
    <t>Станок гравировальный лазерный в комплекте с чиллером и стабилизатором, Размеры рабочего стола, 600 х 400мм , габариты 1520х860х740(H), Мощность лазерной рубки, 60 Вт,  Э1ф, 220В, 1,0кВт d/150 МО 500 м3/час</t>
  </si>
  <si>
    <t> 521-301-2968-0001</t>
  </si>
  <si>
    <t>17.3</t>
  </si>
  <si>
    <t>Станок деревообрабатывающий комбинированный, Э1ф, 220В, 2,0кВт</t>
  </si>
  <si>
    <t>521-301-2907-0002</t>
  </si>
  <si>
    <t>Станок модульный для создания 3D моделей, рабочая поверхность 600 х 400, Э1ф, 220В, 0,4кВт UniShape</t>
  </si>
  <si>
    <t>521-305-0136</t>
  </si>
  <si>
    <t>Сверлильный станок на стойке предназначен для сверления отверстий в металле, пластике, дереве и других материалах.потребляемая мощность Э1ф, 220В, 0,6кВт</t>
  </si>
  <si>
    <t>521-301-2903</t>
  </si>
  <si>
    <t>Станок токарный по металлу, Э1ф, 220В, 0,4кВт</t>
  </si>
  <si>
    <t>521-301-2905-0002</t>
  </si>
  <si>
    <t>Электроточило, Э1ф, 220В, 0,3кВт</t>
  </si>
  <si>
    <t>521-301-2909</t>
  </si>
  <si>
    <t>Пылесос индустриальный  Потребляемая мощность: не менее 900 Вт.</t>
  </si>
  <si>
    <t xml:space="preserve">521-301-2966-0001 </t>
  </si>
  <si>
    <t>Творческое пространство №185,184</t>
  </si>
  <si>
    <t>Стол ученический одноместный, 700x500х580/640 мм, высота регулируется, с полипропиленовой кромкой</t>
  </si>
  <si>
    <t xml:space="preserve">Стеллаж для экспозиций </t>
  </si>
  <si>
    <t>Стул ученический регулируемый по высоте h-340/380 мм, сиденье из полипропилена (для средних и старших классов)</t>
  </si>
  <si>
    <t>Шкаф для учебно-наглядных пособий с открытыми и закрытыми полками.  Размер 3000х3000х432 (В/Ш/Г) мм</t>
  </si>
  <si>
    <t>58*</t>
  </si>
  <si>
    <t>Шкаф модульный для хранения принадлежностей и выставки работ 1200x900 h-1700</t>
  </si>
  <si>
    <t>Мольберт сборный</t>
  </si>
  <si>
    <t>522-101-0316-0001</t>
  </si>
  <si>
    <t>Мольберт в комплекте с доской и чехлом</t>
  </si>
  <si>
    <t>521-301-2704</t>
  </si>
  <si>
    <t>Стол для натюрмортов складной</t>
  </si>
  <si>
    <t>Доска флипчартная магнитно-маркерный 65х100 см</t>
  </si>
  <si>
    <t>Решетка настенная реечная для экспозиций,  1500*1500мм</t>
  </si>
  <si>
    <t>Стойка для экспозиций 400х400х1500</t>
  </si>
  <si>
    <t>Тележка пластиковая с лотками 25 шт. 950*1300*430 мм</t>
  </si>
  <si>
    <t>521-301-1802</t>
  </si>
  <si>
    <t>Светодиодная осветительная панель со стойкой</t>
  </si>
  <si>
    <t xml:space="preserve">Шкаф закрытый  габариты 1800х500 h-850 с встроеными мойками </t>
  </si>
  <si>
    <t>Тумба для хранения палитр, стаканчиков</t>
  </si>
  <si>
    <t>Творческое пространство (мастерская для шитья) №308</t>
  </si>
  <si>
    <t>1*</t>
  </si>
  <si>
    <t>Доска комбинированная маркер/текстиль настенная 1200х900мм</t>
  </si>
  <si>
    <t>133</t>
  </si>
  <si>
    <t>Шкаф для учебно-наглядных пособий c выдвигающими закрытыми полками.  Размер 4000х4600 h-1200 мм</t>
  </si>
  <si>
    <t>Машинка швейная Потребляемая мощность 135 Вт</t>
  </si>
  <si>
    <t>521-301-3113-0016</t>
  </si>
  <si>
    <t>Примерочная кабина с зеркалом и занавесью, 900х900х2000(H)</t>
  </si>
  <si>
    <t>Стол для раскроя ткани  3000/1500х800-850</t>
  </si>
  <si>
    <t>521-301-3102</t>
  </si>
  <si>
    <t>Доска гладильная 345x1120x700-800</t>
  </si>
  <si>
    <t>521-301-3104</t>
  </si>
  <si>
    <t>Стол  под швейную машинку  500х800х800 мм</t>
  </si>
  <si>
    <t>Тележка пластиковая с 4 лотками</t>
  </si>
  <si>
    <t> 521-301-1802</t>
  </si>
  <si>
    <t xml:space="preserve">Тумба трансформер универсальная 50х130х32 см. Изготовлен из ЛДСП 16 мм, кромка ПВХ. Цвет по согласованию. </t>
  </si>
  <si>
    <t>132</t>
  </si>
  <si>
    <t xml:space="preserve">Манекен портновский с подставкой мужской </t>
  </si>
  <si>
    <t>521-301-3106</t>
  </si>
  <si>
    <t>132*</t>
  </si>
  <si>
    <t>Манекен портновский с подставкой  женский</t>
  </si>
  <si>
    <t>521-301-3105</t>
  </si>
  <si>
    <t>23*</t>
  </si>
  <si>
    <t>Машина швейная компьютеризированная</t>
  </si>
  <si>
    <t>521-301-3113-0015</t>
  </si>
  <si>
    <t>23**</t>
  </si>
  <si>
    <t>"Машина вышивальная JANOME MemoryCraft 550E, количество вышивальных дизайнов - 180, потребляемая мощность 55
Вт, максимальная скорость шитья 860 ст/мин"</t>
  </si>
  <si>
    <t>521-301-3112-0001</t>
  </si>
  <si>
    <t>23а</t>
  </si>
  <si>
    <t>Оверлок швейный</t>
  </si>
  <si>
    <t>521-301-3103-0009</t>
  </si>
  <si>
    <t>23б</t>
  </si>
  <si>
    <t>Станок ткацкий ручной</t>
  </si>
  <si>
    <t>521-301-3109-0001</t>
  </si>
  <si>
    <t>Утюг с пароувлажнителем, Э1ф, 220В, 1,0кВт</t>
  </si>
  <si>
    <t>522-101-1304</t>
  </si>
  <si>
    <t>Инструменты для ручных швейных работ</t>
  </si>
  <si>
    <t>16***</t>
  </si>
  <si>
    <t>Шкаф для швейных инструментов и расходниоков ШхГхВ: 1000х600х1700мм</t>
  </si>
  <si>
    <t>521-301-3120-0001</t>
  </si>
  <si>
    <t>Спортивный зал для старшей школы № 215</t>
  </si>
  <si>
    <t>Металлическая сетка (Спорт-зал)</t>
  </si>
  <si>
    <t>Оборудование спортивного зала и секций</t>
  </si>
  <si>
    <t>Бревно гимнастическое тренировочное напольное 5 м</t>
  </si>
  <si>
    <t>522-101-1061-0011</t>
  </si>
  <si>
    <t>Брусья мужские Брусья мужские
массовые TSF-961. Габаритные размеры:
3500х1500х1200 мм</t>
  </si>
  <si>
    <t>522-101-1054-0004</t>
  </si>
  <si>
    <t>Брусья гимнастические женские, разновысокие</t>
  </si>
  <si>
    <t>522-101-1054-0005</t>
  </si>
  <si>
    <t xml:space="preserve">Канат для лазанья </t>
  </si>
  <si>
    <t>522-101-1005-0007</t>
  </si>
  <si>
    <t xml:space="preserve">Канат для перетягивания </t>
  </si>
  <si>
    <t>522-101-1004-0001</t>
  </si>
  <si>
    <t>Козел гимнастический.Размеры 670х350х900/1350</t>
  </si>
  <si>
    <t>522-101-1038-0003</t>
  </si>
  <si>
    <t>Конь гимнастический</t>
  </si>
  <si>
    <t>522-101-1077-0001</t>
  </si>
  <si>
    <t xml:space="preserve">Мат гимнастический </t>
  </si>
  <si>
    <t>522-101-1063-0003</t>
  </si>
  <si>
    <t>Мост гимнастический подпружиненный</t>
  </si>
  <si>
    <t>522-101-1039-0003</t>
  </si>
  <si>
    <t xml:space="preserve">Мост гимнастический приставной </t>
  </si>
  <si>
    <t>522-101-1039-0004</t>
  </si>
  <si>
    <t>Обруч металлический 100 см</t>
  </si>
  <si>
    <t>522-101-1027-0011</t>
  </si>
  <si>
    <t>Палка гимнастическая</t>
  </si>
  <si>
    <t>522-101-1011-0002</t>
  </si>
  <si>
    <t>Перекладина гимнастическая универсальная RAG-1450.
Представляет собой сборную
металлическую конструкцию, состоящую
из стержня, двух стоек и четырёх растяжек</t>
  </si>
  <si>
    <t>522-101-1068-0003</t>
  </si>
  <si>
    <t>Скакалка.Изготовлена из
высококачественной полиуретана</t>
  </si>
  <si>
    <t>522-101-1012-0008</t>
  </si>
  <si>
    <t>Скамья гимнастическая</t>
  </si>
  <si>
    <t>522-101-1003-0010</t>
  </si>
  <si>
    <t>Стенка гимнастическая</t>
  </si>
  <si>
    <t>522-101-1001-0008</t>
  </si>
  <si>
    <t>Зона приземления 2х2х0,5</t>
  </si>
  <si>
    <t>Флажок судейский</t>
  </si>
  <si>
    <t>522-101-1013-0001</t>
  </si>
  <si>
    <t>Оборудование и инвентарь для занятий легкой атлетикой</t>
  </si>
  <si>
    <t>Граната для метания  500 грамм</t>
  </si>
  <si>
    <t>522-101-1069-0001</t>
  </si>
  <si>
    <t>Граната для метания 700 грамм</t>
  </si>
  <si>
    <t>522-101-1069-0002</t>
  </si>
  <si>
    <t xml:space="preserve">Измеритель высоты планки </t>
  </si>
  <si>
    <t>522-101-1092</t>
  </si>
  <si>
    <t>Зона приземления  2х2х0,5м.Состоит из 2 матов 2х1х0,5м.
Изготовлена из ПВХ 2х2м. Материал
наполнителя пенополиуретан</t>
  </si>
  <si>
    <t>522-101-1063-0007</t>
  </si>
  <si>
    <t>Мишень для метания</t>
  </si>
  <si>
    <t>522-101-1022-0003</t>
  </si>
  <si>
    <t xml:space="preserve">Мяч для метания </t>
  </si>
  <si>
    <t>522-101-1020-0001</t>
  </si>
  <si>
    <t>Планка для прыжков в высоту</t>
  </si>
  <si>
    <t>522-101-1040-0001</t>
  </si>
  <si>
    <t>Пара стоек для прыжков в высоту TA-2141, из алюминиевой
профильной трубы</t>
  </si>
  <si>
    <t>522-101-1041-0001</t>
  </si>
  <si>
    <t>Эстафетная палочка алюминиевая</t>
  </si>
  <si>
    <t>522-101-1011-0004</t>
  </si>
  <si>
    <t>Ворота для минифутбола Основные размеры
в собранном состоянии: ширина – 3000 мм,
высота - 2000 мм, глубина основания 1000
мм</t>
  </si>
  <si>
    <t>522-101-1050-0003</t>
  </si>
  <si>
    <t>Игра настольная "Тоғыз құмалак"</t>
  </si>
  <si>
    <t>522-101-1049-0001</t>
  </si>
  <si>
    <t>Ковер для национальных игр</t>
  </si>
  <si>
    <t>522-101-1063-0017</t>
  </si>
  <si>
    <t>Кольцо баскетбольное,диаметр кольца - 450 мм</t>
  </si>
  <si>
    <t>522-101-1070-0004</t>
  </si>
  <si>
    <t>521-302-0420-0001</t>
  </si>
  <si>
    <t>Медицинбол 1кг</t>
  </si>
  <si>
    <t>522-101-1019-0021</t>
  </si>
  <si>
    <t>Медицинбол 2кг</t>
  </si>
  <si>
    <t>522-101-1019-0022</t>
  </si>
  <si>
    <t>522-101-1016-0003</t>
  </si>
  <si>
    <t xml:space="preserve"> Волейбольный мяч</t>
  </si>
  <si>
    <t>522-101-1017-0005</t>
  </si>
  <si>
    <t>522-101-1045-0001</t>
  </si>
  <si>
    <t xml:space="preserve">Футбольный мяч </t>
  </si>
  <si>
    <t>522-101-1018-0003</t>
  </si>
  <si>
    <t>Набор для игры "Асык ату"</t>
  </si>
  <si>
    <t>Набор для игры " Бес тас"</t>
  </si>
  <si>
    <t>Ракетки для настольного тенниса</t>
  </si>
  <si>
    <t>522-101-1024-0011</t>
  </si>
  <si>
    <t>Сетка баскетбольная,длина 400мм, ячейка 50х50мм</t>
  </si>
  <si>
    <t xml:space="preserve">522-101-1071-0002 </t>
  </si>
  <si>
    <t xml:space="preserve">Сетка волейбольная </t>
  </si>
  <si>
    <t>522-101-1046-0003</t>
  </si>
  <si>
    <t>Антенна волейбольная</t>
  </si>
  <si>
    <t>Сетка для настольного тенниса</t>
  </si>
  <si>
    <t>522-101-1086-0001</t>
  </si>
  <si>
    <t>Сетка мини-футбольная</t>
  </si>
  <si>
    <t>522-101-1047-0002</t>
  </si>
  <si>
    <t>Стойка волейбольная профессиональная TEP-2086</t>
  </si>
  <si>
    <t>522-101-1053-0005</t>
  </si>
  <si>
    <t>Стол настольного тенниса FY-166.Изготовлен из ЛДСП 16 мм с меламиновым покрытием. Размеры: длина 274 см, ширина 152,5 см, высота 76 см</t>
  </si>
  <si>
    <t>522-101-1025-0003</t>
  </si>
  <si>
    <t>Трос для волейбольной сетки, сталь, длина 15 м</t>
  </si>
  <si>
    <t>522-101-1046-0004</t>
  </si>
  <si>
    <t>522-101-1048-0002</t>
  </si>
  <si>
    <t>Форма баскетбольная женская</t>
  </si>
  <si>
    <t>Форма баскетбольная мужская</t>
  </si>
  <si>
    <t>Форма волейбольная женская</t>
  </si>
  <si>
    <t>Форма волейбольная мужская</t>
  </si>
  <si>
    <t>Форма мини-футбольная женская</t>
  </si>
  <si>
    <t>Форма мини-футбольная мужская</t>
  </si>
  <si>
    <t>521-302-0423-0001</t>
  </si>
  <si>
    <t xml:space="preserve">Шарик для настольного тенниса </t>
  </si>
  <si>
    <t>522-101-1024-0014</t>
  </si>
  <si>
    <t>Шахматная доска виниловая с фигурами</t>
  </si>
  <si>
    <t>522-101-1072-0005</t>
  </si>
  <si>
    <t>522-101-1072-0004</t>
  </si>
  <si>
    <t>Щит баскетбольный игровой мобильная складная TB-2016</t>
  </si>
  <si>
    <t>522-101-1052-0002</t>
  </si>
  <si>
    <t>Щит баскетбольный тренировочный</t>
  </si>
  <si>
    <t>522-101-1074-0004</t>
  </si>
  <si>
    <t>Табло электронное универсальное TRA-2310</t>
  </si>
  <si>
    <t>522-101-1031-0001</t>
  </si>
  <si>
    <t>Кабинет психолога,логопеда № 144</t>
  </si>
  <si>
    <t xml:space="preserve">Кресло полумягкое с эффектом раскачивания </t>
  </si>
  <si>
    <t>522-101-1227-0004</t>
  </si>
  <si>
    <t>5.2</t>
  </si>
  <si>
    <t>Стол журнальный компактный радиус-600, h-400, радиус-800, h-450 мм,</t>
  </si>
  <si>
    <t>75.3</t>
  </si>
  <si>
    <t>Пуф мягкий 1160х705х450</t>
  </si>
  <si>
    <t xml:space="preserve">522-201-0601 </t>
  </si>
  <si>
    <t>Стол ученический одноместный, 700x500х520/580 мм, высота регулируется, с полипропиленовой кромкой</t>
  </si>
  <si>
    <t>Стул ученический регулируемый по высоте h-420/460 мм, сиденье из полипропилена (для средних и старших классов)</t>
  </si>
  <si>
    <t>Доска магнитно-маркерная/пробковая Comix BM4560L, 560х410 мм, White</t>
  </si>
  <si>
    <t>522-101-1247-0001</t>
  </si>
  <si>
    <t>Диван. Длина: 1590 мм, ширина: 900 мм, высота до сидения: 650 мм, посадочных мест: 2, материал: обивка - эко-кожа, наполнитель: поролон, синтепон</t>
  </si>
  <si>
    <t>521-402-0301-0003</t>
  </si>
  <si>
    <t>Колонка портативная</t>
  </si>
  <si>
    <t>521-101-0401-0023</t>
  </si>
  <si>
    <t>Светильник-релаксант разноцветный настольный</t>
  </si>
  <si>
    <t>Зеркало настенное из зеркального акрила предназначено для логопедических занятий в детских образовательных учреждениях. Оно  безопасно, поскольку не бъется и не гнется, так как наклеено на основание из ЛДСП 16 мм. Зеркало настенное для логопедических занятий в раме с креплением на стену. Размер: не менее 1000*500 мм (размер зеркальной части). Размер зеркала в оправе не менее 1100х60 мм.</t>
  </si>
  <si>
    <t>Учебные кабинеты по 25 учеников № 155,156,157,158,226,227,229,242,243,244,245,246,295,296,297,298,299,300,324,325,327,328,329,330,331,345,346,347,348,349,314</t>
  </si>
  <si>
    <t>Стол ученический одноместный, 600х500х700/760 мм, высота регулируется, с полипропиленовой кромкой</t>
  </si>
  <si>
    <t xml:space="preserve">Шкаф для одежды 800х540х1930 мм. </t>
  </si>
  <si>
    <t>79*</t>
  </si>
  <si>
    <t>Банкетка ЛДСП, Мягкое сиденье с  закрытыми полки 5000/4500х450 H-450 размер уточнять на месте</t>
  </si>
  <si>
    <t>Доска</t>
  </si>
  <si>
    <t>Шкаф для плакатов (карт) низкий. Ширина — 1200 мм, глубина — 400 мм, высота — 800 мм</t>
  </si>
  <si>
    <t>522-101-1231-0006</t>
  </si>
  <si>
    <t>Инвентарная НВП  № 314/1</t>
  </si>
  <si>
    <t>Стеллаж для хранения противогазов и военно-технического имущества 2500х600х1900 (ШхГхВ).</t>
  </si>
  <si>
    <t>521-301-3401</t>
  </si>
  <si>
    <t>Шкаф (пирамида) для хранения оружия 1050х530х1960</t>
  </si>
  <si>
    <t>521-301-3402-0002</t>
  </si>
  <si>
    <t>Огнетушитель ОП - 10</t>
  </si>
  <si>
    <t>С1248-305-0116
Смета РСНБ</t>
  </si>
  <si>
    <t>Кабинет иностраного языка Я3 по 13 учеников  № 271,272</t>
  </si>
  <si>
    <t>Стол ученический одноместный, 700x500х700/760 мм, высота регулируется, с полипропиленовой кромкой</t>
  </si>
  <si>
    <t>Стеллаж  с открытыми полками.  Размер 1200х350 H-1200 мм</t>
  </si>
  <si>
    <t xml:space="preserve"> Кабинет естествознания № 224,223</t>
  </si>
  <si>
    <t>Стол лабораторный. Габариты: высота не менее 1050 мм,  1200х 2500 мм</t>
  </si>
  <si>
    <t>Стол демонстрационный с тремя розетками и с раковиной, 2000х750х900 мм. Рабочая поверхность стола выполнена из монолитного  слоистого пластика</t>
  </si>
  <si>
    <t>521-301-1805-0004</t>
  </si>
  <si>
    <t>7.2</t>
  </si>
  <si>
    <t>Стул ученический лабораторный. Высота сиденья от пола 460 мм (6-рост группы)</t>
  </si>
  <si>
    <t>522-101-1221-0004</t>
  </si>
  <si>
    <t>Стол преподавателя 1600х600х760ммс мобильной тумбой. Столешница ЛДСП, основание металлокаркас</t>
  </si>
  <si>
    <t>52*</t>
  </si>
  <si>
    <t xml:space="preserve">Стол ученический двухместный лабораторный 1200х650х750 мм </t>
  </si>
  <si>
    <t>39</t>
  </si>
  <si>
    <t>Комплект кухоной  мебели L7600 х600 H-3000 из двух частей, общая столешница ,4 встроенные мойки,пеналы и навесные шкафы.</t>
  </si>
  <si>
    <t xml:space="preserve"> Кабинет физики № 273</t>
  </si>
  <si>
    <t>54.1</t>
  </si>
  <si>
    <t>Стол демонстрационный с тремя розетками, 2000х750х900 мм. Рабочая поверхность стола выполнена из монолитного слоистого пластика</t>
  </si>
  <si>
    <t>48*</t>
  </si>
  <si>
    <t>Стол преподавателя лабораторный с тремя розетками, 1500х750х750 мм. Рабочая поверхность стола выполнена из монолитного  слоистого пластика</t>
  </si>
  <si>
    <t>522-101-1216-0004</t>
  </si>
  <si>
    <t xml:space="preserve">Стол ученический двухместный лабораторный с двумя розетками, 1200х650х750 мм </t>
  </si>
  <si>
    <t>Шкаф для хранения методических материалов (со стеклом),  Размеры 900х600х1970 мм</t>
  </si>
  <si>
    <t>521-301-1806-0001</t>
  </si>
  <si>
    <t xml:space="preserve"> Лаборантские физики  № 274</t>
  </si>
  <si>
    <t>Шкаф для хранения методических материалов (закрытый), Размеры 900х600х1970мм.</t>
  </si>
  <si>
    <t xml:space="preserve">Прайс </t>
  </si>
  <si>
    <t xml:space="preserve"> Кабинет биологии № 278</t>
  </si>
  <si>
    <t>Стол ученический двухместный лабораторный с двумя розетками и с раковиной, 1200х750х750 мм</t>
  </si>
  <si>
    <t>522-101-1214-0001</t>
  </si>
  <si>
    <t>Лаборантские биологии № 279</t>
  </si>
  <si>
    <t>Кабинет химии  № 275</t>
  </si>
  <si>
    <t>59*</t>
  </si>
  <si>
    <t>Шкаф вытяжной демонстрационный с системой вентиляции (220 В, 3 розетки, патрубок Ø250мм, лабораторный смеситель сливная полипропиленовая чаша  180*180 мм, светильник размещен вне зоны воздействия агрессивных сред.), 1200х700х2200 мм</t>
  </si>
  <si>
    <t>521-301-1801-0003</t>
  </si>
  <si>
    <t>59**</t>
  </si>
  <si>
    <t>Шкаф вытяжной демонстрационный с системой вентиляции (220 В, 3 розетки, патрубок Ø250мм, лабораторный смеситель сливная полипропиленовая чаша  180*180 мм, светильник размещен вне зоны воздействия агрессивных сред.), 1200х700х2200 мм предназначенные для работ с огнем и огне-, взрывоопасными веществами полностью покрыть несгораемым материалом, а при работе с кислотами и щелочами – антикоррозионными материалом и иметь бортики из несгораемого материала.</t>
  </si>
  <si>
    <t xml:space="preserve"> Лаборантские химии № 277</t>
  </si>
  <si>
    <t>Шкаф для хранения методических
материалов (со стеклом),  Размеры 900х600х1970 мм"</t>
  </si>
  <si>
    <t>Шкаф для химических реактивов (патрубком диаметром 100 мм) 900х420х1920 мм Герметичный</t>
  </si>
  <si>
    <t>521-301-1803-0002</t>
  </si>
  <si>
    <t>Стол мойка со смесителем 500х500х850 мм. Панель для сушки.</t>
  </si>
  <si>
    <t>521-301-3003-0001</t>
  </si>
  <si>
    <t xml:space="preserve">  №179  2-го этажа Кабинет ораторского мастерства на 14 учеников  </t>
  </si>
  <si>
    <t>Стол преподавателя 1600х600х760мм/1600х650х760мм с мобильной тумбой. Столешница ЛДСП, 
основание металлокаркас</t>
  </si>
  <si>
    <t>Кресло офисное WOKER</t>
  </si>
  <si>
    <t>93</t>
  </si>
  <si>
    <t>Стул "Визитер" с пюпитром</t>
  </si>
  <si>
    <t>521-301-2602-0001</t>
  </si>
  <si>
    <t xml:space="preserve">Мягкая зона, каркас ЛДСП, 1000х500х500мм. Сиденье, спинки мягкие. </t>
  </si>
  <si>
    <t>МФУ Pantum BM5100ADW/чёрно-белая/Скорость печати -
40 стр./мин (A4)/42 стр./мин (Letter)/NFC/макс 99стр/цвет.скан/Wi-Fi</t>
  </si>
  <si>
    <t>522-101-0225-0017</t>
  </si>
  <si>
    <t>Интерактивная система Smart SSP+ ПО для создания 3D уроков, диагональ панели 75, с персональным компьютером(OPS) SMART SSP i5 13400/DDR4 8gb /SSD 512Gb/Корпус цельнометаллический c перфорацией Smart SSP, мобильная стойка на колёсиках, Windows 11</t>
  </si>
  <si>
    <t>522-101-0255-0005</t>
  </si>
  <si>
    <t>Персональный компьютер Smart SSP,монитор Smart 23,8/ i5 13400 /DDR5 16GB/
SSD 512 M2/Корпус Smart SSP (430 мм х 90 мм х 395 мм)/Windows 11 PRO/ Office
2019/клавиатура+мышь/камера/наушники/сетевой фильтр</t>
  </si>
  <si>
    <t>521-101-0401-0028</t>
  </si>
  <si>
    <t>257*</t>
  </si>
  <si>
    <t>Шкаф инвентарный материал ЛДСП,  1200х500х3000мм. Материал ЛДСП 16 мм, Материал ЛДСП не менее 16мм. Стенка задняя- ДВПО. Опора регулируемая h27мм</t>
  </si>
  <si>
    <t>Библиотека №313,180</t>
  </si>
  <si>
    <t>Стол для библиотекаря Каркас из ЛДСП Столешница из ЛДСП
Стойка габариты 3430х700 h-1100мм, внутри рабочая поверхность нахожиться на h-750мм c тумбочкой. Учитывать выводы розеток для компьютеров</t>
  </si>
  <si>
    <t>Стол для библиотекаря Каркас из ЛДСП Столешница из ЛДСП
Стойка габариты 3600х300h-1100мм, внутри рабочая поверхность нахожиться на h-750мм c тумбочкой. Учитывать выводы розеток для компьютеров</t>
  </si>
  <si>
    <t>Шкаф для формуляров 1048х450х1150 мм (на 8 ящиков)</t>
  </si>
  <si>
    <t>522-101-1240-0001</t>
  </si>
  <si>
    <t>Шкаф библиотечный для периодики</t>
  </si>
  <si>
    <t>МФУ А-4 (принтер,сканер,копир,двухсторонняя печать,черно-белая , лазерная, скорость печати до 40 стр/мин). Э1ф, 220В, 0,51 кВт</t>
  </si>
  <si>
    <t> 522-101-0225-0006</t>
  </si>
  <si>
    <t>Мобильная стойка для интерактивных панелей 65-75-86 диагоналей, металлическая, на колесиках с полкой для аксессуаров</t>
  </si>
  <si>
    <t>522-101-0255-0004</t>
  </si>
  <si>
    <t>Открытый стеллаж Каркас из ЛДСП под дерево габариты 900х400 высота 2100мм изгтовление согласно ДП состоить из 4 полок</t>
  </si>
  <si>
    <t>Открытый стеллаж полукруглый Каркас из ЛДСП под дерево габариты 900х400 высота 900мм изгтовление согласно ДП состоить из 4 полок</t>
  </si>
  <si>
    <t>27*</t>
  </si>
  <si>
    <t>Открытый стеллаж Каркас из ЛДСП под дерево габариты 900х400 высота 900мм изгтовление согласно ДП состоить из 4 полок</t>
  </si>
  <si>
    <t>Шкаф открытый книжный   ЛДСП , размер уточнить на месте 1000х450 h- 2100</t>
  </si>
  <si>
    <t>152*</t>
  </si>
  <si>
    <t>Шкаф открытый книжный   ЛДСП , размер уточнить на месте 3400х450 h- 2100</t>
  </si>
  <si>
    <t>150</t>
  </si>
  <si>
    <t>Стол барного типа  2000х450 H-1200</t>
  </si>
  <si>
    <t>Стул барный ,каркас металлический,сидение мягкое искуствен.кожа. Высота сиденья от пола 900*450*450мм</t>
  </si>
  <si>
    <t>Кашпо  Каркас из ЛДСП Габариты 3000х1000мм высота 1200мм</t>
  </si>
  <si>
    <t>Кабина для  индивидуальных занятий, внутри место для сидения и встроеный стол</t>
  </si>
  <si>
    <t>Кабина открытая с двух пропивоположных сторон внутри пересекает столом  1800х800 H-2200</t>
  </si>
  <si>
    <t>Кресло на колесиках</t>
  </si>
  <si>
    <t>Кресло сферическое  на ножке полукруглое</t>
  </si>
  <si>
    <t>Пуф круглый d-400</t>
  </si>
  <si>
    <t>Столы – трансформеры, форма стола – пирамидальная,  высота парты регулируется. Габариты 700х700хh-580/640 мм</t>
  </si>
  <si>
    <t>Стул ученический, регулируемая высота h-340/380 мягкий по ДП</t>
  </si>
  <si>
    <t>Книжный шкаф пристеный открытый 3000х300 H- 2000</t>
  </si>
  <si>
    <t xml:space="preserve">Подиум угловой d-3300 h-300 по полукруглой стороне  ступень </t>
  </si>
  <si>
    <t>Шкаф комбинированый с открытыми полками, закрытыми сверху и снизу, со  встроеными  фигурными местами обшитые мягкой обивкой. Габариты 5600х600 H- 3000 до потолка. Размер уточнить на месте.</t>
  </si>
  <si>
    <t>Диван "С" образной формы со спинкой D-3100 H-1200</t>
  </si>
  <si>
    <t>101*</t>
  </si>
  <si>
    <t>Шкаф открытый "С" образной формы  D-3800 H-1200</t>
  </si>
  <si>
    <t>Коворкинг №248,249</t>
  </si>
  <si>
    <t>72</t>
  </si>
  <si>
    <t>Скамья гимнастическая с металлическими опорамиTSF-9362. Длина скамейки 1500 мм, ширина 240мм, высота 340мм</t>
  </si>
  <si>
    <t>522-101-1003-0008</t>
  </si>
  <si>
    <t>Станок хореографический однорядный RAG-3050. Две стойки, деревянная жердь толщиной 50мм. Длина 3 м</t>
  </si>
  <si>
    <t>522-101-1078-0005</t>
  </si>
  <si>
    <t>Зеркало высотой 2 метра с настенным креплением L-1 метр</t>
  </si>
  <si>
    <t>м.п</t>
  </si>
  <si>
    <t>109</t>
  </si>
  <si>
    <t>110</t>
  </si>
  <si>
    <t>Стеллаж декоративный ЛДСП 2300х400H-1500</t>
  </si>
  <si>
    <t xml:space="preserve"> Перечень мебели и оборудования для оснащения коворкингов №252</t>
  </si>
  <si>
    <t>Островной стол с надстройкой 1500х4500 H-1000</t>
  </si>
  <si>
    <t>Подвесная система электроснабжения (для островного стола)</t>
  </si>
  <si>
    <t xml:space="preserve">Стул барный </t>
  </si>
  <si>
    <t>Мобильная стойка для интерактивной панели</t>
  </si>
  <si>
    <t>Перечень мебели и оборудования для оснащения санузлов, МГН и ПУИ, склад для уборочного инвентаря</t>
  </si>
  <si>
    <t>Стеллаж металлический (5 полок) 1500*400*2500</t>
  </si>
  <si>
    <t>120*</t>
  </si>
  <si>
    <t>Шкаф металлический для хозинвентаря двухстворчатый 800х400х1750мм</t>
  </si>
  <si>
    <t>521-101-0603-0002</t>
  </si>
  <si>
    <t>Ершик для чистки в комплекте пластик</t>
  </si>
  <si>
    <t>Дозатор мыла, материал: пластик Объем 1000мл</t>
  </si>
  <si>
    <t>522-101-1306</t>
  </si>
  <si>
    <t>Диспенсер для туалетной бумаги пластик 270х120х272мм.</t>
  </si>
  <si>
    <t>Крючок для сумок</t>
  </si>
  <si>
    <t>Зеркало с уклоном для МГН 600*600</t>
  </si>
  <si>
    <t>Поручень складной шарнирный опорный, 65 см</t>
  </si>
  <si>
    <t>Поручень угловой опорный, 90х40 см</t>
  </si>
  <si>
    <t>Корзина для мусора 5л пластик</t>
  </si>
  <si>
    <t>Корзина для мусора 10л пластик</t>
  </si>
  <si>
    <t>120**</t>
  </si>
  <si>
    <t>Пластиковая емкость с герметичной крышкой, объем 10 литров (для хранения использованных ламп)</t>
  </si>
  <si>
    <t>  Перечень прочего оборудования для оснащения учебных кабинетов</t>
  </si>
  <si>
    <t>Аптечка с принадлежностями для оказания первой помощи</t>
  </si>
  <si>
    <t>Корзина офисная 5л пластик</t>
  </si>
  <si>
    <t>Диспенсер для бумажных полотенец пластик для учебного кабинета</t>
  </si>
  <si>
    <t>Дозатор мыла, материал: пластик Объем 1000мл для учебного кабинета</t>
  </si>
  <si>
    <t>Дозатор антисептика настенный  Объем 1000мл для учебного кабинета</t>
  </si>
  <si>
    <t>Термометр настенный, комнатный</t>
  </si>
  <si>
    <t>Прочее</t>
  </si>
  <si>
    <t>Стремянка сборная на 10 м</t>
  </si>
  <si>
    <t>Флаг РК над зданием. Флагшток уличный 3,6 м (металл, бронза), подставка 40х40, Флаг РК, 1,0х2,0 м, флажная сетка (полиэстр)</t>
  </si>
  <si>
    <t xml:space="preserve">Информационная таблица на главный вход на каз и рус языках </t>
  </si>
  <si>
    <t>Вывеска над главным входом с подсветкой  по дизайну "Қош келдіңіздер"  размеры 3300х320</t>
  </si>
  <si>
    <t>Стеллаж открытый для обуви 1500х350 h-1200</t>
  </si>
  <si>
    <t>Технологические решения</t>
  </si>
  <si>
    <t>Система отопления</t>
  </si>
  <si>
    <t>Труба стальная электросварная ∅108х4.0</t>
  </si>
  <si>
    <t>Труба стальная электросварная ∅89х3.5</t>
  </si>
  <si>
    <t>Труба стальная электросварная ∅76х3.5</t>
  </si>
  <si>
    <t>ГОСТ 10704-91</t>
  </si>
  <si>
    <t>Фитинги для металополимерных труб</t>
  </si>
  <si>
    <t>Стальной панельный радиатор, тип 11, H=500 мм. L=0.6 м.</t>
  </si>
  <si>
    <t>Стальной панельный радиатор, тип 11, H=500 мм. L=0.7 м.</t>
  </si>
  <si>
    <t>Стальной панельный радиатор, тип 11, H=500 мм. L=0.8 м.</t>
  </si>
  <si>
    <t>Стальной панельный радиатор, тип 11, H=500 мм. L=0.9 м.</t>
  </si>
  <si>
    <t>Стальной панельный радиатор, тип 11, H=500 мм. L=1.0 м.</t>
  </si>
  <si>
    <t>Труба стальная электросварная ∅57х3.5</t>
  </si>
  <si>
    <t>Труба стальная водогазопроводная ∅32</t>
  </si>
  <si>
    <t>Труба стальная водогазопроводная ∅15</t>
  </si>
  <si>
    <t>Пресс-отвод ∅20</t>
  </si>
  <si>
    <t>Соединитель угловой с резьбой к отопительному прибору ∅15</t>
  </si>
  <si>
    <t xml:space="preserve">Труба многослойная. Максимальная температура 95°C  ∅40х3.5 </t>
  </si>
  <si>
    <t>Труба многослойная. Максимальная температура 95°C ∅32х3</t>
  </si>
  <si>
    <t>Труба многослойная. Максимальная температура 95°C  ∅26х3</t>
  </si>
  <si>
    <t>Труба многослойная. Максимальная температура 95°C   ∅20х2</t>
  </si>
  <si>
    <t>ГОСТ 3262-75*</t>
  </si>
  <si>
    <t>IVR-PE-Xb/AL/PE-Xb</t>
  </si>
  <si>
    <t>11-PK-50</t>
  </si>
  <si>
    <t>IVR (Италия)</t>
  </si>
  <si>
    <t>DemirDokum</t>
  </si>
  <si>
    <t>м</t>
  </si>
  <si>
    <t>компл.</t>
  </si>
  <si>
    <t>Стальной панельный радиатор, тип 11, H=500 мм. L=1.1 м.</t>
  </si>
  <si>
    <t>Стальной панельный радиатор, тип 11, H=500 мм. L=1.2 м.</t>
  </si>
  <si>
    <t>Стальной панельный радиатор, тип 11, H=500 мм. L=1.3 м.</t>
  </si>
  <si>
    <t>Стальной панельный радиатор, тип 11, H=500 мм. L=1.4 м.</t>
  </si>
  <si>
    <t>Стальной панельный радиатор, тип 11, H=500 мм. L=1.5 м.</t>
  </si>
  <si>
    <t>Стальной панельный радиатор, тип 11, H=500 мм. L=1.6 м.</t>
  </si>
  <si>
    <t>Стальной панельный радиатор, тип 11, H=500 мм. L=1.7 м.</t>
  </si>
  <si>
    <t>Стальной панельный радиатор, тип 11, H=500 мм. L=2.0 м.</t>
  </si>
  <si>
    <t>Стальной панельный радиатор, тип 21, H=500 мм. L=0.6 м.</t>
  </si>
  <si>
    <t>Стальной панельный радиатор, тип 21, H=500 мм. L=0.9 м.</t>
  </si>
  <si>
    <t>Стальной панельный радиатор, тип 21, H=500 мм. L=1.1 м.</t>
  </si>
  <si>
    <t>Стальной панельный радиатор, тип 21, H=500 мм. L=1.2 м.</t>
  </si>
  <si>
    <t>Стальной панельный радиатор, тип 21, H=500 мм. L=1.3 м.</t>
  </si>
  <si>
    <t>Стальной панельный радиатор, тип 21, H=500 мм. L=1.4 м.</t>
  </si>
  <si>
    <t>Стальной панельный радиатор, тип 21, H=500 мм. L=1.5 м.</t>
  </si>
  <si>
    <t>Стальной панельный радиатор, тип 21, H=500 мм. L=1.7 м.</t>
  </si>
  <si>
    <t>Стальной панельный радиатор, тип 22, H=500 мм. L=0.6 м.</t>
  </si>
  <si>
    <t>Стальной панельный радиатор, тип 22, H=500 мм. L=0.8 м.</t>
  </si>
  <si>
    <t>Стальной панельный радиатор, тип 22, H=500 мм. L=1.0 м.</t>
  </si>
  <si>
    <t>Стальной панельный радиатор, тип 22, H=500 мм. L1.1 м.</t>
  </si>
  <si>
    <t>Стальной панельный радиатор, тип 22, H=500 мм. L=1.2 м.</t>
  </si>
  <si>
    <t>Стальной панельный радиатор, тип 22, H=500 мм. L=1.3 м.</t>
  </si>
  <si>
    <t>Стальной панельный радиатор, тип 22, H=500 мм. L=1.4 м.</t>
  </si>
  <si>
    <t>21-PKP-50</t>
  </si>
  <si>
    <t>22-PKKP-50</t>
  </si>
  <si>
    <t>Стальной панельный радиатор, тип 22, H=500 мм. L=1.5 м.</t>
  </si>
  <si>
    <t>Стальной панельный радиатор, тип 22, H=500 мм. L=1.6 м.</t>
  </si>
  <si>
    <t>Стальной панельный радиатор, тип 22, H=500 мм. L=1.7 м.</t>
  </si>
  <si>
    <t>Стальной панельный радиатор, тип 22, H=500 мм. L=1.8 м.</t>
  </si>
  <si>
    <t>Стальной панельный радиатор, тип 22, H=500 мм. L=2.0 м.</t>
  </si>
  <si>
    <t>Автоматический балансировочный клапан ∅10</t>
  </si>
  <si>
    <t>AB-QM</t>
  </si>
  <si>
    <t>Кран шаровой ∅15</t>
  </si>
  <si>
    <t>IVR</t>
  </si>
  <si>
    <t>Кран шаровой ∅20</t>
  </si>
  <si>
    <t>Кран шаровой ∅25</t>
  </si>
  <si>
    <t>Кран шаровой ∅32</t>
  </si>
  <si>
    <t>Кран шаровой ∅40</t>
  </si>
  <si>
    <t>Кран шаровой ∅50</t>
  </si>
  <si>
    <t>Кран шаровой ∅65</t>
  </si>
  <si>
    <t>Кран шаровой ∅80</t>
  </si>
  <si>
    <t>Коллекторная группа на 5 ответвлений</t>
  </si>
  <si>
    <t>Коллекторная группа на 4 ответвления</t>
  </si>
  <si>
    <t>Коллекторная группа на 3 ответвления</t>
  </si>
  <si>
    <t>Коллекторная группа на 2 ответвления</t>
  </si>
  <si>
    <t>Шкаф коллекторный</t>
  </si>
  <si>
    <t>ШРН-5</t>
  </si>
  <si>
    <t>ШРН-4</t>
  </si>
  <si>
    <t>Фильтр сетчатый, муфтовый, латунный. Ру=16бар, Тмах=90°С.            ∅32</t>
  </si>
  <si>
    <t>Фильтр сетчатый, муфтовый, латунный. Ру=16бар, Тмах=90°С.            ∅40</t>
  </si>
  <si>
    <t>Фильтр сетчатый, муфтовый, латунный. Ру=16бар, Тмах=90°С.            ∅50</t>
  </si>
  <si>
    <t>Danfoss</t>
  </si>
  <si>
    <t>Valtec</t>
  </si>
  <si>
    <t>Настраиваемый запорно-измерительный клапан ∅20</t>
  </si>
  <si>
    <t>ASV-I</t>
  </si>
  <si>
    <t>Настраиваемый запорно-измерительный клапан ∅25</t>
  </si>
  <si>
    <t>Настраиваемый запорно-измерительный клапан ∅32</t>
  </si>
  <si>
    <t>Настраиваемый запорно-измерительный клапан ∅40</t>
  </si>
  <si>
    <t>Регулятор перепада давления ∅15</t>
  </si>
  <si>
    <t>ASV-PV 25</t>
  </si>
  <si>
    <t>Регулятор перепада давления ∅20</t>
  </si>
  <si>
    <t>Регулятор перепада давления ∅25</t>
  </si>
  <si>
    <t>Вентиль термостатический угловой с преднастройкой ∅15</t>
  </si>
  <si>
    <t>RA-N UK</t>
  </si>
  <si>
    <t>Термостатический элемент</t>
  </si>
  <si>
    <t>RA2990</t>
  </si>
  <si>
    <t>Запорный клапан угловой ∅15</t>
  </si>
  <si>
    <t>RLV-У</t>
  </si>
  <si>
    <t>Вентиль ∅15</t>
  </si>
  <si>
    <t>15б1п</t>
  </si>
  <si>
    <t>Изоляционные трубки толщиной 13 мм. Misot-Flex ∅108</t>
  </si>
  <si>
    <t>Изоляционные трубки толщиной 13 мм. Misot-Flex   ∅89</t>
  </si>
  <si>
    <t>Изоляционные трубки толщиной 13 мм. Misot-Flex ∅76</t>
  </si>
  <si>
    <t>Изоляционные трубки толщиной 13 мм. Misot-Flex ∅57</t>
  </si>
  <si>
    <t>Изоляционные трубки толщиной 13 мм. Misot-Flex ∅32</t>
  </si>
  <si>
    <t>Изоляционные трубки толщиной 13 мм. Misot-Flex ∅15</t>
  </si>
  <si>
    <t>Изоляционные трубки толщиной 6 мм. Misot-Flex ∅40х3,5</t>
  </si>
  <si>
    <t>Изоляционные трубки толщиной 6 мм Misot-Flex ∅32х3</t>
  </si>
  <si>
    <t>Изоляционные трубки толщиной 6 мм Misot-Flex ∅26х3</t>
  </si>
  <si>
    <t>Изоляционные трубки толщиной 6 мм Misot-Flex ∅20х2</t>
  </si>
  <si>
    <t>покрытие металлических труб по грунтовке ГФ-021</t>
  </si>
  <si>
    <t>ГОСТ 25129-82</t>
  </si>
  <si>
    <t>Окраска труб БТ-177   в 2 слоя</t>
  </si>
  <si>
    <t>ГОСТ 5631-79*</t>
  </si>
  <si>
    <t>IVRDa(nИfтoаsлsия)</t>
  </si>
  <si>
    <t>Misot-Flex</t>
  </si>
  <si>
    <t>Крепления трубопроводов</t>
  </si>
  <si>
    <t>кг</t>
  </si>
  <si>
    <t>Электроконвектор 0,5 кВт</t>
  </si>
  <si>
    <t>ЭВУБ - 0,5</t>
  </si>
  <si>
    <t>Электроконвектор 1,0 кВт</t>
  </si>
  <si>
    <t>Система отопления входной группы (ст 5 и 6)</t>
  </si>
  <si>
    <t>Труба стальная водогазопроводная ∅40</t>
  </si>
  <si>
    <t>Труба многослойная. Максимальная температура 95°C                 ∅40х3.5</t>
  </si>
  <si>
    <t>Труба многослойная. Максимальная температура 95°C                 ∅32х3</t>
  </si>
  <si>
    <t>Труба многослойная. Максимальная температура 95°C                 ∅26х3</t>
  </si>
  <si>
    <t>Труба многослойная. Максимальная температура 95°C                 ∅20х2</t>
  </si>
  <si>
    <t>Пресс-отвод ∅40</t>
  </si>
  <si>
    <t>Пресс-отвод ∅32</t>
  </si>
  <si>
    <t>Конвектор напольный с встроенным термоклапаном L=1.7 м.</t>
  </si>
  <si>
    <t>НКДН10-15.170Т2</t>
  </si>
  <si>
    <t>Конвектор напольный с встроенным термоклапаном L=1.8 м.</t>
  </si>
  <si>
    <t>НКДН10-15.180Т2</t>
  </si>
  <si>
    <t>Регулятор перепада давления ∅32</t>
  </si>
  <si>
    <t>H-образный запорный клапан прямой ∅15</t>
  </si>
  <si>
    <t>RLV-KS-П</t>
  </si>
  <si>
    <t>RTR7090</t>
  </si>
  <si>
    <t>Изоляционные трубки толщиной 13 мм. Misot-Flex ∅40</t>
  </si>
  <si>
    <t>Система отопления лестничных клеток</t>
  </si>
  <si>
    <t>Труба стальная водогазопроводная ∅25</t>
  </si>
  <si>
    <t>Труба стальная водогазопроводная ∅20</t>
  </si>
  <si>
    <t>Пресс-отвод ∅26</t>
  </si>
  <si>
    <t>Труба металлополимерная ∅16х2</t>
  </si>
  <si>
    <t>PEX/Al/PEX</t>
  </si>
  <si>
    <t>AQT</t>
  </si>
  <si>
    <t>Кран шаровый полнопроходной dп 20</t>
  </si>
  <si>
    <t>Коллекторная группа с профилем 1" для напольного отопления на 4 отв.</t>
  </si>
  <si>
    <t>VT.594</t>
  </si>
  <si>
    <t>Шкаф наружный 854×650×120</t>
  </si>
  <si>
    <t>Клапан спускной - воздуховыпускной G½"</t>
  </si>
  <si>
    <t>Изоляционные трубки толщиной 9 мм Misot-Flex для ∅25</t>
  </si>
  <si>
    <t>Изоляционные трубки толщиной 9 мм Misot-Flex для ∅20</t>
  </si>
  <si>
    <t>Изоляционные трубки толщиной 9 мм Misot-Flex для ∅16</t>
  </si>
  <si>
    <t>SANTEC</t>
  </si>
  <si>
    <t>м 2</t>
  </si>
  <si>
    <t>Электроосвещение</t>
  </si>
  <si>
    <t>Щит распред. навесной на 24 модулей с автоматическими выкл.:</t>
  </si>
  <si>
    <t>ЩРн-24 IP31</t>
  </si>
  <si>
    <t>к-т</t>
  </si>
  <si>
    <t>на вводе: выключатель нагрузки (мини-рубильник), Iном=25А</t>
  </si>
  <si>
    <t xml:space="preserve">на группах: выключатель автоматический 1П, Iн.р.=10А </t>
  </si>
  <si>
    <t>ВН-32 3Р 25А</t>
  </si>
  <si>
    <t>ВА47-29 1P</t>
  </si>
  <si>
    <t>на группах: выключатель автоматический 1П, Iн.р.=10А</t>
  </si>
  <si>
    <t>Щит распред. навесной на 12 модулей с автоматическими выкл.:</t>
  </si>
  <si>
    <t>ЩРн-12 IP31</t>
  </si>
  <si>
    <t>на вводе: выключатель нагрузки (мини-рубильник), Iном=16А</t>
  </si>
  <si>
    <t>ВН-32 3Р 16А</t>
  </si>
  <si>
    <t>Распределительные щиты</t>
  </si>
  <si>
    <t>Светотехнические устройства</t>
  </si>
  <si>
    <t>Systeme Electric</t>
  </si>
  <si>
    <t>Светильник  накладного типа  Leoled. Мощность: 40W,
Напряжение: 85-265V,  Цветовая температура: 4000К,  Степень защиты: IP20, Размеры: 600*600*20мм</t>
  </si>
  <si>
    <t>ТОО "Леолед"</t>
  </si>
  <si>
    <t>LLD-PNL-36</t>
  </si>
  <si>
    <t>Светильник  накладного типа  Leoled. Мощность: 36W,
Напряжение: 85-265V,  Цветовая температура: 4000К,  Степень защиты: IP20, Размеры: 600*600*20мм</t>
  </si>
  <si>
    <t>LLD LED QUADRO
36</t>
  </si>
  <si>
    <t>Светильник  накладного типа  Leoled. Мощность: 24W,
Напряжение: 85-265V,  Цветовая температура: 4000К,  Степень защиты: IP20, Размеры: 320х320*20мм</t>
  </si>
  <si>
    <t>QUADRO FM 24W</t>
  </si>
  <si>
    <t>Светильник профильный подвесной  типа  Leoled. Мощность: 40W, 
Напряжение: 85-265V, Цветовая температура: 4000К, Степень защиты: IP20, Размеры: 1200*80*45мм</t>
  </si>
  <si>
    <t xml:space="preserve"> LLD-PFL40-120 40W </t>
  </si>
  <si>
    <t>Светильник под грильято  типа  Leoled. Мощность: 12W, 
Напряжение: 220 V, Световой поток: 100-110 Lm, Индекс цветопередачи: &gt;80 CRI, Цветовая температура: 3000K, Степень защиты: 20 IP</t>
  </si>
  <si>
    <t>LLD-GR-100</t>
  </si>
  <si>
    <t>Люстра подвесная  типа  Leoled. Мощность: 100W, Напряжение: 85-265V, 
Цветовая температура: 4000К, Степень защиты: IP20, Размеры: Ф1000mm</t>
  </si>
  <si>
    <t>CH-1000-100W</t>
  </si>
  <si>
    <t>Светильник профильный подвесной  типа  Leoled. Мощность: 30W, 
Напряжение: 85-265V, Цветовая температура: 4000К, Степень защиты: IP20, Размеры: 1000*80*45мм</t>
  </si>
  <si>
    <t xml:space="preserve">LLD-PFL40-100 30W </t>
  </si>
  <si>
    <t xml:space="preserve"> Спот встраевымый  типа  Leoled. Мощность: 12W, Напряжение: 85-265V, 
Цветовая температура: 4000К, Степень защиты: IP20, Размеры: Ф85*H100мм(врезной диаметр 75мм)</t>
  </si>
  <si>
    <t>LED-R512 12W</t>
  </si>
  <si>
    <t>Светильник накладной  типа  Leoled. Мощность: 18W, 
Напряжение: 85-265V, Цветовая температура: 4000К, Степень защиты: IP20, Размеры: 92*90мм</t>
  </si>
  <si>
    <t>LLD-HH-18</t>
  </si>
  <si>
    <t>Лента светодиодная  типа  Leoled. Мощность: 9,6Вт, 
Световая температура: 4000К, Степень защиты: IP20</t>
  </si>
  <si>
    <t>LLD-LS-STR</t>
  </si>
  <si>
    <t>Транформатор для ленты 12V типа Leoled. Мощность: 300Вт. 
Степень защиты: IP20</t>
  </si>
  <si>
    <t>DR-300W</t>
  </si>
  <si>
    <t>LLD-KV-36</t>
  </si>
  <si>
    <t>Светильник профильный подвесной  типа  Leoled. Мощность: 360W, 
Напряжение: 85-265V, Цветовая температура: 4000К, Степень защиты: IP20, Размеры: 4000*2000мм</t>
  </si>
  <si>
    <t>LLD-PFL360-KV</t>
  </si>
  <si>
    <t>Спот встраевымый типа Leoled. Мощность: Е 27 (15вт), 
Напряжение: 85-265V, Степень защиты: IP20, Размеры: Ф350мм</t>
  </si>
  <si>
    <t>CH-POD-E-27</t>
  </si>
  <si>
    <t>Светильник профильный подвесной  типа  Leoled. Мощность: 30W, 
Напряжение: 85-265, Цветовая температура: 4000К, Степень защиты: IP20, Размеры: 2500*80*45мм</t>
  </si>
  <si>
    <t>LLD-PFL40-250 30W</t>
  </si>
  <si>
    <t>Люстра подвесная  типа  Leoled. Мощность: 200W, Напряжение: 85-265V, Цветовая температура: 4000К, Степень защиты: IP20, Размеры: Ф2000mm</t>
  </si>
  <si>
    <t>CH-2000-200W</t>
  </si>
  <si>
    <t>Светильник светодиодный  типа  Leoled. Мощность: 150W, Напряжение: 85-265V, Цветовая температура: 4000К, Степень защиты: IP20, Размеры: 325*330*130mm</t>
  </si>
  <si>
    <t>OLYMPIC LED 150W</t>
  </si>
  <si>
    <t>ТОО "Световые технологии"</t>
  </si>
  <si>
    <t>Трековый светильник  типа  Leoled. Мощность: 20W, Напряжение: 85-265V, Цветовая температура: 4000К, Степень защиты: IP20, Размеры: Ф90*220мм</t>
  </si>
  <si>
    <t>LLD-TRM-20  20W</t>
  </si>
  <si>
    <t>Светильник накладного  типа  Leoled. Мощность: 80W, Напряжение: 85-265V, Цветовая температура: 4000К, Степень защиты: IP20, Размеры: 1195*595mm</t>
  </si>
  <si>
    <t>LLD-BKLT-80</t>
  </si>
  <si>
    <t xml:space="preserve">Светильник подвесной типа  Leoled. Мощность: 20W, Напряжение: 85-265V, Цветовая температура: 4000К, Степень защиты: IP20, Размеры: Ф80*140mm </t>
  </si>
  <si>
    <t>LLD-HH-20</t>
  </si>
  <si>
    <t xml:space="preserve">Светильник подвесной типа  Leoled. Мощность: 12W. Напряжение: 85-265V. Цветовая температура: 4000К. Степень защиты: IP20. Размеры: Ф80*140mm </t>
  </si>
  <si>
    <t>LLD-HH-12</t>
  </si>
  <si>
    <t xml:space="preserve">Светильник подвесной типа  Leoled. Мощность: 30W. Напряжение: 85-265V. Цветовая температура: 4000К. Степень защиты: IP20. Размеры: Ф80*140mm </t>
  </si>
  <si>
    <t>LLD-PFL300-KV</t>
  </si>
  <si>
    <t>Светильник для тех. помещения в комлекте с троссиком. Мощность: 2*18Вт, Лампа Т8, Напряжение: 85-265V, Степень защиты: IP65, Размеры: 1200мм</t>
  </si>
  <si>
    <t>LLD-PARKING</t>
  </si>
  <si>
    <t>LLD-PFL40-120 40W</t>
  </si>
  <si>
    <t>Потолочный встраиваемый светильник cветодиодный, круглый мощностью 15Вт, степень защиты IP44, размеры 200х45мм, напряжение 230В, световая температура 4000 К</t>
  </si>
  <si>
    <t>BN011C 1xTLED L1200 2R G2 GM</t>
  </si>
  <si>
    <t>Потолочный встраиваемый светильник cветодиодный, круглый мощностью 15Вт, степень защиты IP65, размеры 220х88мм, напряжение 230В, световая температура 4000 К</t>
  </si>
  <si>
    <t>WT045C LED20/NW PSU CFW L1665 GC</t>
  </si>
  <si>
    <t>ТОО Торговый дом «GQ System»  Philips</t>
  </si>
  <si>
    <t>Светодиодный прожектор мощностью 100Вт, степень защиты IP65, напряжение 230В, световая температура 6000 К</t>
  </si>
  <si>
    <t>LED TS005 100W 6000K</t>
  </si>
  <si>
    <t>TEKLED</t>
  </si>
  <si>
    <t>Электроустановочные изделия</t>
  </si>
  <si>
    <t>Рамка для выключателей и розеток, белый</t>
  </si>
  <si>
    <t>Выключатель одноклавишный, белый</t>
  </si>
  <si>
    <t>Выключатель двухклавишный, белый</t>
  </si>
  <si>
    <t xml:space="preserve">Выключатель одноклавишный для открытой установки установки 220 В, 16 А </t>
  </si>
  <si>
    <t xml:space="preserve">Пост кнопочный для установки на ровной поверхности, 1 н.о. </t>
  </si>
  <si>
    <t>ПКЕ-222-1</t>
  </si>
  <si>
    <t>ЭКФ</t>
  </si>
  <si>
    <t>Импульсное реле, ~230В</t>
  </si>
  <si>
    <t>РИО-1</t>
  </si>
  <si>
    <t>ЭК Меандр</t>
  </si>
  <si>
    <t xml:space="preserve">Датчик движения 360град 4мх20м IP20 белый </t>
  </si>
  <si>
    <t>ДД-022 2000Вт</t>
  </si>
  <si>
    <t>Ящик с понижающим трансформатором  220/36В</t>
  </si>
  <si>
    <t xml:space="preserve"> ЯТП-0,25-23У3</t>
  </si>
  <si>
    <t>"220 Volt"</t>
  </si>
  <si>
    <t>Монтажные изделия и материалы</t>
  </si>
  <si>
    <t>Коробка для расключения проводов скрытой установки</t>
  </si>
  <si>
    <t>КМ-4105</t>
  </si>
  <si>
    <t>Коробка  для установки выключателей и штепс. Розеток</t>
  </si>
  <si>
    <t>КМ-4001</t>
  </si>
  <si>
    <t>Провода и кабели</t>
  </si>
  <si>
    <t>Кабель силовой с медными жилами 3х1,5</t>
  </si>
  <si>
    <t>ВВГнг(А F/R)-LSLTx</t>
  </si>
  <si>
    <t>ВВГнг(АF/R)-FRLSLTx</t>
  </si>
  <si>
    <t>Кабель контрольный с медными жилами 4х1,5</t>
  </si>
  <si>
    <t>КВВГнг(А F/R)-LSLTx-0,66</t>
  </si>
  <si>
    <t>Трубы</t>
  </si>
  <si>
    <t>Гофрированная труба из ПВХ, тяжелая (Серия 9), 750Н на 5см</t>
  </si>
  <si>
    <t>п20 мм</t>
  </si>
  <si>
    <t>DKC</t>
  </si>
  <si>
    <t>Прочие материалы</t>
  </si>
  <si>
    <t>Противопожарная пена</t>
  </si>
  <si>
    <t>CP 660 INT</t>
  </si>
  <si>
    <t>Фасадное электроосвещение</t>
  </si>
  <si>
    <t>Силовое электрооборудование</t>
  </si>
  <si>
    <t>Ящик управления освещением, в нём установлено:</t>
  </si>
  <si>
    <t>ЯУО 9601-3474-IP31</t>
  </si>
  <si>
    <t>Автоматический выключатель трёхполюсный (на вводе) Iрасц.=50 А</t>
  </si>
  <si>
    <t>ВА47-29 3Р 50А 4,5кА С</t>
  </si>
  <si>
    <t>IEK</t>
  </si>
  <si>
    <t>Автоматический выключатель трёхполюсный (на линии) Iрасц.=40 А</t>
  </si>
  <si>
    <t>ВА47-29 3Р 40А 4,5кА С</t>
  </si>
  <si>
    <t>Автоматический  выключатель дифференциального тока двухполюсный (на линии) Iрасц.=10 А</t>
  </si>
  <si>
    <t>АВДТ 32 С10 2Р</t>
  </si>
  <si>
    <t>Шкаф навесной на 25 модулей защищенного исполнения, в нём установлено:</t>
  </si>
  <si>
    <t xml:space="preserve"> ЩРн-25з-1 У2 IP65 PRO IEK</t>
  </si>
  <si>
    <t>Выключатель нагрузки трёхполюсный (на вводе) Iрасц.=32 А</t>
  </si>
  <si>
    <t>ВН-32 3Р 32А IEK</t>
  </si>
  <si>
    <t>Автоматический выключатель трёхполюсный (на линии) Iрасц.=25 А</t>
  </si>
  <si>
    <t>ВА47-29 3Р 25А 4,5кА, тип С</t>
  </si>
  <si>
    <t>Прибор учета электроэнергии фасадного освещение</t>
  </si>
  <si>
    <t>Дала СА4У-Э720 ТХ 5(7,5)A 380B</t>
  </si>
  <si>
    <t>"Сайман"</t>
  </si>
  <si>
    <t>Бокс для защиты прибора учёта энергии, материал - сталь, габаритные размеры [мм] - 310х300х150, степень защиты IP54</t>
  </si>
  <si>
    <t>ЩУ 1/1-0 У1 МКМ51-N-01-54</t>
  </si>
  <si>
    <t>Оборудование светотехническое</t>
  </si>
  <si>
    <t>Прожектор светодиодный фасадный, 220V, 36W, 4000К, IP66</t>
  </si>
  <si>
    <t>LEOLED</t>
  </si>
  <si>
    <t>Светильник светодиодный настенный, 220V, 2х10W, 4000К, IP66</t>
  </si>
  <si>
    <t>Кабельные изделия</t>
  </si>
  <si>
    <t>Кабель силовой с медными жилами сечением 5х16 мм²</t>
  </si>
  <si>
    <t>ВВГнг-ls-0,66</t>
  </si>
  <si>
    <t>Кабель силовой с медными жилами сечением 5х6 мм²</t>
  </si>
  <si>
    <t>Кабель силовой с медными жилами сечением 3х4 мм²</t>
  </si>
  <si>
    <t>Кабель силовой с медными жилами сечением 3х2,5 мм²</t>
  </si>
  <si>
    <t>Кабель силовой с медными жилами сечением 3х1,5 мм²</t>
  </si>
  <si>
    <t>Трубы и прочие материалы</t>
  </si>
  <si>
    <t>Металлорукав РЗ-Ц, d=32 мм</t>
  </si>
  <si>
    <t>Труба гибкая гофрированная из самозатухающего ПВХ, d=32 мм</t>
  </si>
  <si>
    <t>Труба гибкая гофрированная из самозатухающего ПВХ, d=25 мм</t>
  </si>
  <si>
    <t>Труба гибкая гофрированная из самозатухающего ПВХ, d=20 мм</t>
  </si>
  <si>
    <t>Соединительные муфты для металлорукава d25</t>
  </si>
  <si>
    <t>Скоба металлическая двухлапковая для металлорукава d25</t>
  </si>
  <si>
    <t>Хомут заземления для металлорукава d25, оцинк. Сталь</t>
  </si>
  <si>
    <t>Скоба металлическая двухлапковая для ПВХ d32</t>
  </si>
  <si>
    <t>Скоба металлическая двухлапковая для ПВХ d25</t>
  </si>
  <si>
    <t>Скоба металлическая двухлапковая для ПВХ d20</t>
  </si>
  <si>
    <t>Коробка монтажная для открытой разводки проводов IP 65</t>
  </si>
  <si>
    <t>Гильза ГМЛ 2-5-6</t>
  </si>
  <si>
    <t>Труба гибкая гофрированная из самозатухающего ПВХ, d=40 мм</t>
  </si>
  <si>
    <t>Вводное устройство</t>
  </si>
  <si>
    <t>ВРУ1-13-10 УХЛ4</t>
  </si>
  <si>
    <t>Распределительное устройство</t>
  </si>
  <si>
    <t>ВРУ1-42-02 УХЛ4</t>
  </si>
  <si>
    <t>ВРУ1-11-10 УХЛ4</t>
  </si>
  <si>
    <t>Вводно-распределительное устройство</t>
  </si>
  <si>
    <t>ВРУ1-21-10УХЛ4</t>
  </si>
  <si>
    <t>Щит автоматического ввода резерва Iн=250А, IP54 на 3 ввода</t>
  </si>
  <si>
    <t>ШАВР-3 250А УХЛ4</t>
  </si>
  <si>
    <t>ВРУ-8503-2Р-115-30</t>
  </si>
  <si>
    <t>Компенсирующее устройство, 10 кВар</t>
  </si>
  <si>
    <t>УКМ58-0,4-10-10 У3</t>
  </si>
  <si>
    <t>Компенсирующее устройство, 35 кВар</t>
  </si>
  <si>
    <t>УКМ58-0,4-35-10 У3</t>
  </si>
  <si>
    <t>Компенсирующее устройство, 65 кВар</t>
  </si>
  <si>
    <t>УКМ58-0,4-65-15 У3</t>
  </si>
  <si>
    <t>Ящик силовой</t>
  </si>
  <si>
    <t>ЯРВ-31-25А-IP54-УХЛ1</t>
  </si>
  <si>
    <t>Коммутационное оборудование</t>
  </si>
  <si>
    <t>Кнопочный пост на 2 кнопки</t>
  </si>
  <si>
    <t>ПКЕ 222-2-У2-IP54</t>
  </si>
  <si>
    <t>Кнопочный пост на 1 кнопку</t>
  </si>
  <si>
    <t>ПКЕ 222-1-У2-IP54</t>
  </si>
  <si>
    <t>Шкафы управления</t>
  </si>
  <si>
    <t>Ящик управления 2-мя одинаковыми нереверсивными двигателями возможностью удаленного управления, Iн=8А; Uн=220В</t>
  </si>
  <si>
    <t>Я5115-2944 УХЛ4</t>
  </si>
  <si>
    <t>НПК Энергия</t>
  </si>
  <si>
    <t>Ящик управления 1-м нереверсивным двигателем возможностью удаленного управления, Iн=6А; Uн=380В</t>
  </si>
  <si>
    <t>Я5111-2874 УХЛ4</t>
  </si>
  <si>
    <t>Ящик управления 1-м нереверсивным двигателем возможностью удаленного управления, Iн=10А; Uн=380В</t>
  </si>
  <si>
    <t>Я5111-3074 УХЛ4</t>
  </si>
  <si>
    <t>Ящик управления 1-м нереверсивным двигателем возможностью удаленного управления, Iн=12,5А; Uн=380В</t>
  </si>
  <si>
    <t>Я5111-3174 УХЛ4</t>
  </si>
  <si>
    <t xml:space="preserve">Шкаф управления пожарный вентиляторами дымоудаления мощностью до 0,18 кВт, 380В в адресных системах под управлением приемно-контрольного прибора «Рубеж-2ОП» прот.R3, IP54   </t>
  </si>
  <si>
    <t>ШУН/В-0,18-R3</t>
  </si>
  <si>
    <t>Рубеж</t>
  </si>
  <si>
    <t xml:space="preserve">Шкаф управления пожарный вентиляторами дымоудаления мощностью до 2,2 кВт, 380В в адресных системах под управлением приемно-контрольного прибора «Рубеж-2ОП» прот.R3, IP54   </t>
  </si>
  <si>
    <t>ШУН/В-2,2-R3</t>
  </si>
  <si>
    <t xml:space="preserve">Шкаф управления пожарный вентиляторами дымоудаления мощностью до 7,5 кВт, 380В в адресных системах под управлением приемно-контрольного прибора «Рубеж-2ОП» прот.R3, IP54   </t>
  </si>
  <si>
    <t>ШУН/В-7,5-R3</t>
  </si>
  <si>
    <t xml:space="preserve">Шкаф управления пожарный вентиляторами дымоудаления мощностью до 18,5 кВт, 380В в адресных системах под управлением приемно-контрольного прибора «Рубеж-2ОП» прот.R3, IP54   </t>
  </si>
  <si>
    <t>ШУН/В-18,5-R3</t>
  </si>
  <si>
    <t xml:space="preserve">Шкаф управления пожарный вентиляторами дымоудаления мощностью до 37,0 кВт, 380В в адресных системах под управлением приемно-контрольного прибора «Рубеж-2ОП» прот.R3, IP54   </t>
  </si>
  <si>
    <t>ШУН/В-37,0-R3</t>
  </si>
  <si>
    <t>Batibox Коробка монтажная для сухих перегородок 1-ная, 2-мод., глубина 40 мм</t>
  </si>
  <si>
    <t>Batibox Коробка монтажная для сухих перегородок 2-ная, 4-мод., глубина 40 мм</t>
  </si>
  <si>
    <t>СBatibox Коробка монтажная для сухих перегородок 2-ная, 8-мод., глубина 40 мм</t>
  </si>
  <si>
    <t>Batibox Коробка монтажная для сухих перегородок 2-ная, 10-мод., глубина 40 мм</t>
  </si>
  <si>
    <t>Рамка горизонтальная Mosaic на 2 модуля (белая)</t>
  </si>
  <si>
    <t>Рамка горизонтальная Mosaic на 4 модуля (белая)</t>
  </si>
  <si>
    <t>Рамка горизонтальная Mosaic на 8 модуля (белая)</t>
  </si>
  <si>
    <t>Рамка горизонтальная Mosaic на 10 модуля (белая)</t>
  </si>
  <si>
    <t>Розетка электрическая с заземлением со шторками Mosaic (красный)</t>
  </si>
  <si>
    <t>Розетка электрическая с заземлением со шторками Mosaic (белый)</t>
  </si>
  <si>
    <t>Розетка накладная  2К+З с защитными шторками - 16 A - 250 В~ - Quteo IP 20 - Белый</t>
  </si>
  <si>
    <t>Лючок напольный</t>
  </si>
  <si>
    <t>Корпус лючка напольного на 8 модулей</t>
  </si>
  <si>
    <t>Крышка лючка напольного 8 модулей, пластик</t>
  </si>
  <si>
    <t>Монтажная коробка для лючка на 8 модулей</t>
  </si>
  <si>
    <t>Щит распред. навесной на 32 модулей с автоматическими выкл.:</t>
  </si>
  <si>
    <t>ЩРн-32 IP31 PROxima</t>
  </si>
  <si>
    <t>на вводе: Выключатель нагрузки (мини-рубильник), Iном=32А</t>
  </si>
  <si>
    <t>ВН-32 3Р 32А GENERICA</t>
  </si>
  <si>
    <t>на группах: дифференциальный автомат  (характеристика C, эл-мех
тип A) 6кА EKF PROxima, Iн=20А</t>
  </si>
  <si>
    <t>АВДТ-63 (эл.-мех.) 20А/10мА</t>
  </si>
  <si>
    <t>Щит распред. навесной на 18 модулей с автоматическими выкл.:</t>
  </si>
  <si>
    <t>ЩРн-18 IP31 PROxima</t>
  </si>
  <si>
    <t>на вводе: выключатель автоматический 3П, Iн.р.=20А</t>
  </si>
  <si>
    <t>ВА47-29 3P</t>
  </si>
  <si>
    <t>Расцепитель независимый РН-47 EKF PROxima</t>
  </si>
  <si>
    <t>РН-47</t>
  </si>
  <si>
    <t>Щит распред. навесной на 48 модулей с автоматическими выкл.:</t>
  </si>
  <si>
    <t>ЩРн-48 IP31 PROxima</t>
  </si>
  <si>
    <t>на вводе: Выключатель нагрузки (мини-рубильник), Iном=25А</t>
  </si>
  <si>
    <t>ВН-32 3Р 25А GENERICA</t>
  </si>
  <si>
    <t xml:space="preserve">ВН-32 3Р 32А GENERICA  </t>
  </si>
  <si>
    <t>на вводе: выключатель автоматический 3П, Iн.р.=25А</t>
  </si>
  <si>
    <t>ЩРн-24 IP31 PROxima</t>
  </si>
  <si>
    <t>на группах: дифференциальный автомат  (характеристика C, эл-мех
тип A) 6кА EKF PROxima, Iн=16А</t>
  </si>
  <si>
    <t>АВДТ-63 (эл.-мех.) 16А/10мА</t>
  </si>
  <si>
    <t>ЩРн-12 IP31 PROxima</t>
  </si>
  <si>
    <t>на вводе: выключатель автоматический 3П, Iн.р.=16А</t>
  </si>
  <si>
    <t>на вводе: выключатель автоматический 1П, Iн.р.=16А</t>
  </si>
  <si>
    <t>Щит распред. навесной на 72 модулей с автоматическими выкл.:</t>
  </si>
  <si>
    <t>ЩМП IP31 EKF PROxima</t>
  </si>
  <si>
    <t>на вводе: Выключатель нагрузки (мини-рубильник), Iном=100А</t>
  </si>
  <si>
    <t>ВН-32 3Р 100А GENERICA</t>
  </si>
  <si>
    <t>на вводе: выключатель автоматический 3П, Iн.р.=63А</t>
  </si>
  <si>
    <t>на вводе: выключатель автоматический 3П, Iн.р.=32А</t>
  </si>
  <si>
    <t>на вводе: выключатель автоматический 3П, Iн.р.=6А</t>
  </si>
  <si>
    <t>на вводе: Выключатель нагрузки (мини-рубильник), Iном=125А</t>
  </si>
  <si>
    <t>ВН-32 3Р 125А GENERICA</t>
  </si>
  <si>
    <t>на вводе: Выключатель нагрузки (мини-рубильник), Iном=20А</t>
  </si>
  <si>
    <t>ВН-32 3Р 20А GENERICA</t>
  </si>
  <si>
    <t>ЩРн-72 IP31 PROxima</t>
  </si>
  <si>
    <t>на вводе: выключатель автоматический 3П, Iн.р.=80А</t>
  </si>
  <si>
    <t>на вводе: выключатель автоматический 3П, Iн.р.=10А</t>
  </si>
  <si>
    <t>на вводе: Выключатель нагрузки (мини-рубильник), Iном=40А</t>
  </si>
  <si>
    <t>ВН-32 3Р 40А GENERICA</t>
  </si>
  <si>
    <t>на вводе: выключатель автоматический 1П, Iн.р.=10А</t>
  </si>
  <si>
    <t>на вводе: выключатель автоматический 3П, Iн.р.=50А</t>
  </si>
  <si>
    <t>на вводе: выключатель автоматический 3П, Iн.р.=40А</t>
  </si>
  <si>
    <t>на вводе: Выключатель нагрузки (мини-рубильник), Iном=63А</t>
  </si>
  <si>
    <t>ВН-32 3Р 63А GENERICA</t>
  </si>
  <si>
    <t>на группах: выключатель автоматический 3П, Iн.р.=25А</t>
  </si>
  <si>
    <t>на группах: дифференциальный автомат  (характеристика C, эл-мех
тип A) 6кА EKF PROxima, Iн=40А</t>
  </si>
  <si>
    <t>АВДТ-63 (эл.-мех.) 40А/10мА</t>
  </si>
  <si>
    <t>Щит распред. навесной на 36 модулей с автоматическими выкл.:</t>
  </si>
  <si>
    <t>ЩРн-36 IP31 PROxima</t>
  </si>
  <si>
    <t>ВА150-29 3P</t>
  </si>
  <si>
    <t>на группах: выключатель автоматический 3П, Iн.р.=32А</t>
  </si>
  <si>
    <t>на группах: дифференциальный автомат  (характеристика C, эл-мех
тип A) 6кА EKF PROxima, Iн=25А</t>
  </si>
  <si>
    <t>АВДТ-63 (эл.-мех.) 25А/10мА</t>
  </si>
  <si>
    <t>ВА47-100 3P</t>
  </si>
  <si>
    <t>на вводе: Выключатель нагрузки (мини-рубильник), Iном=80А</t>
  </si>
  <si>
    <t>ВН-32 3Р 80А GENERICA</t>
  </si>
  <si>
    <t>на вводе: выключатель автоматический 3П, Iн.р.=180А</t>
  </si>
  <si>
    <t>на вводе: выключатель автоматический 3П, Iн.р.=125А</t>
  </si>
  <si>
    <t>на вводе: выключатель автоматический 3П, Iн.р.=100А</t>
  </si>
  <si>
    <t>на вводе: выключатель автоматический 1П, Iн.р.=6А</t>
  </si>
  <si>
    <t>Кабели силовые</t>
  </si>
  <si>
    <t>ВВГнг(АF/R)-LSLTx</t>
  </si>
  <si>
    <t>Кабель силовой с медными жилами 3х2,5</t>
  </si>
  <si>
    <t>Кабель силовой с медными жилами 3х4</t>
  </si>
  <si>
    <t>Кабель силовой с медными жилами 3х6</t>
  </si>
  <si>
    <t>Кабель силовой с медными жилами 4х1,5</t>
  </si>
  <si>
    <t>КВВГнг(АF/R)-LSLTx</t>
  </si>
  <si>
    <t>Кабель силовой с медными жилами 7х1,5</t>
  </si>
  <si>
    <t>Кабель силовой с медными жилами 4х2,5</t>
  </si>
  <si>
    <t>Кабель силовой с медными жилами 4х10</t>
  </si>
  <si>
    <t>Кабель силовой с медными жилами 4х16</t>
  </si>
  <si>
    <t>Кабель силовой с медными жилами 4х35</t>
  </si>
  <si>
    <t>Кабель силовой с медными жилами 5х1,5</t>
  </si>
  <si>
    <t>Кабель силовой с медными жилами 5х2,5</t>
  </si>
  <si>
    <t>Кабель силовой с медными жилами 5х4</t>
  </si>
  <si>
    <t>Кабель силовой с медными жилами 5х6</t>
  </si>
  <si>
    <t>Кабель силовой с медными жилами 5х10</t>
  </si>
  <si>
    <t>Кабель силовой с медными жилами 5х16</t>
  </si>
  <si>
    <t>Кабель силовой с медными жилами 5х25</t>
  </si>
  <si>
    <t>Кабель силовой с медными жилами 5х35</t>
  </si>
  <si>
    <t>Кабель силовой с медными жилами 5х50</t>
  </si>
  <si>
    <t>Кабель силовой с медными жилами 5х70</t>
  </si>
  <si>
    <t>Кабель силовой с медными жилами 5х95</t>
  </si>
  <si>
    <t>Кабель силовой с медными жилами 5х120</t>
  </si>
  <si>
    <t>Кабель силовой с медными жилами 5х185</t>
  </si>
  <si>
    <t>Гофрированная труба из ПВХ, тяжелая (Серия 9), 750Н на 5см ∅20</t>
  </si>
  <si>
    <t>Гофрированная труба из ПВХ, тяжелая (Серия 9), 750Н на 5см∅25</t>
  </si>
  <si>
    <t>Гофрированная труба из ПВХ, тяжелая (Серия 9), 750Н на 5см ∅32</t>
  </si>
  <si>
    <t>Гофрированная труба из ПВХ, тяжелая (Серия 9), 750Н на 5см ∅40</t>
  </si>
  <si>
    <t>Гофрированная труба из ПВХ, тяжелая (Серия 9), 750Н на 5см ∅50</t>
  </si>
  <si>
    <t>Гофрированная труба из ПВХ, тяжелая (Серия 9), 750Н на 5см ∅63</t>
  </si>
  <si>
    <t>Гофрированная труба из ПВХ, тяжелая (Серия 9), 750Н на 5см ∅100</t>
  </si>
  <si>
    <t>Стальные трубы</t>
  </si>
  <si>
    <t>Труба стальная Ду20</t>
  </si>
  <si>
    <t>ГОСТ 3262-75</t>
  </si>
  <si>
    <t>Труба стальная Ду25</t>
  </si>
  <si>
    <t>Заземление</t>
  </si>
  <si>
    <t>Сталь полосовая 25х4мм</t>
  </si>
  <si>
    <t>ГОСТ 103-2006</t>
  </si>
  <si>
    <t>Сталь круглая D=16мм h=5м</t>
  </si>
  <si>
    <t>ГОСТ2590-88</t>
  </si>
  <si>
    <t>Сталь полосовая 40х4мм</t>
  </si>
  <si>
    <t>Сталь круглая D=6мм</t>
  </si>
  <si>
    <t>Лотковая трасса</t>
  </si>
  <si>
    <t>Кабельный лоток перфорированный замкового типа S=0,8мм Sz</t>
  </si>
  <si>
    <t>КПЗ 200х50х3000</t>
  </si>
  <si>
    <t>ТОО “Profland-RT”</t>
  </si>
  <si>
    <t>Поворот кабельного лотка замк. типа горизонтальный 90° S=1мм Sz</t>
  </si>
  <si>
    <t>ПКЗГ90° 200х50</t>
  </si>
  <si>
    <t>Т-образное соединение кабельного лотка замкового типа S=1мм Sz</t>
  </si>
  <si>
    <t>ТКЗ 200х50</t>
  </si>
  <si>
    <t>Поворот кабельного лотка замк. типа вертикальный вн. 90° S=1мм Sz</t>
  </si>
  <si>
    <t>ПКЗВв90° 200х50</t>
  </si>
  <si>
    <t>Поворот кабельного лотка замк. типа вертикальный нар. 90° S=1мм Sz</t>
  </si>
  <si>
    <t>ПКЗВн90° 200х50</t>
  </si>
  <si>
    <t>Кабельный лоток перфорированный замкового типа S=0,7мм Sz</t>
  </si>
  <si>
    <t>КПЗ 300х50х3000</t>
  </si>
  <si>
    <t>Поворот кабельного лотка замкового типа горизонтальный 90° S=1мм Sz</t>
  </si>
  <si>
    <t>ПКЗГ90° 100х50</t>
  </si>
  <si>
    <t>ТКЗ 100х50</t>
  </si>
  <si>
    <t>Х-образное соединение кабельного лотка замкового типа S=1мм Sz</t>
  </si>
  <si>
    <t>ХКЗ 100х50</t>
  </si>
  <si>
    <t>ПКЗВв90° 100х50</t>
  </si>
  <si>
    <t>ПКЗВн90° 100х50</t>
  </si>
  <si>
    <t>КПЗ 500х50х3000</t>
  </si>
  <si>
    <t>Переходный патрубок для канального лотка 500x50-300x50мм</t>
  </si>
  <si>
    <t>Переходник Т-образный 500х50-300х50-300х50мм</t>
  </si>
  <si>
    <t>Соединительная планка кабельного лотка S=1,2мм Sz</t>
  </si>
  <si>
    <t>С50</t>
  </si>
  <si>
    <t>Пластина основание S=2мм Sz</t>
  </si>
  <si>
    <t>ПО 200</t>
  </si>
  <si>
    <t>ПО 100</t>
  </si>
  <si>
    <t>Шпилька резьбовая, оцинкованная М8*2000</t>
  </si>
  <si>
    <t>Анкер Цанга М8*30</t>
  </si>
  <si>
    <t>Гайка М8 шестигранная c фланцем</t>
  </si>
  <si>
    <t>Шайба М8</t>
  </si>
  <si>
    <t>Болт М8*16</t>
  </si>
  <si>
    <t>Лестничный лоток</t>
  </si>
  <si>
    <t>Лоток лестничный 50х500х3000мм</t>
  </si>
  <si>
    <t>LLK1-050-500</t>
  </si>
  <si>
    <t>ИЭК</t>
  </si>
  <si>
    <t>Разветвитель Т-образный лестничный 50-500</t>
  </si>
  <si>
    <t>LLK2-050-500</t>
  </si>
  <si>
    <t>Поворот лестничный на 90гр. 50х500</t>
  </si>
  <si>
    <t>LLK2Р2-050-500</t>
  </si>
  <si>
    <t>Соединитель регулируемый h=50мм</t>
  </si>
  <si>
    <t>CLM40D-PSR-050</t>
  </si>
  <si>
    <t>Электрообогрев воронок</t>
  </si>
  <si>
    <t>Щит распределительный навесной на 48 модулей, в том числе:</t>
  </si>
  <si>
    <t>ЩРн-36з-1 36УХЛ3</t>
  </si>
  <si>
    <t>EKF</t>
  </si>
  <si>
    <t>на вводе: трехполюсный выключатель  нагрузки четырехполюстный типа АВДТ34, ~230В ток утечки 10мА;  Iн =16А - 1шт;</t>
  </si>
  <si>
    <t>отходящие  линии: дифференциальный автоматический выключатель четырехполюстный типа АВДТ34, ~230В ток утечки 10мА;  Iн =6А - 3шт;</t>
  </si>
  <si>
    <t>контактор модульный, 380В</t>
  </si>
  <si>
    <t>КМ-20-20</t>
  </si>
  <si>
    <t xml:space="preserve">Регулятор </t>
  </si>
  <si>
    <t>РТ-220</t>
  </si>
  <si>
    <t xml:space="preserve">Датчик температуры </t>
  </si>
  <si>
    <t>TST05</t>
  </si>
  <si>
    <t>Саморегулирующаяся нагревательная лента, 33Вт/м</t>
  </si>
  <si>
    <t>31 HLM2-ST</t>
  </si>
  <si>
    <t xml:space="preserve">шина соединительная типа PIN (12 штырей) 3Р 63А </t>
  </si>
  <si>
    <t xml:space="preserve"> PIN (12 штырей) 3Р</t>
  </si>
  <si>
    <t>Кабель с медными жилами сеч. 3х2,5 мм2</t>
  </si>
  <si>
    <t>ВВГнг(А)-LS-0,66 ГОСТ 31996-2012</t>
  </si>
  <si>
    <t>ПВХ-В-Р-ЭП20У</t>
  </si>
  <si>
    <t>Система оповещения и управления эвакуацией</t>
  </si>
  <si>
    <t>Оборудование</t>
  </si>
  <si>
    <t>SHIP</t>
  </si>
  <si>
    <t>SVC</t>
  </si>
  <si>
    <t>Громкоговорители</t>
  </si>
  <si>
    <t>CS-03</t>
  </si>
  <si>
    <t>Кабельно-проводниковая продукция</t>
  </si>
  <si>
    <t>KCEP Кабель U/UTP 4х2 AWG 24/1 LSZH Cat. 5e</t>
  </si>
  <si>
    <t>Дюбель хомут для трубы  д.16мм</t>
  </si>
  <si>
    <t>Автоматическая пожарная сигнализация</t>
  </si>
  <si>
    <t>Автоматизированное рабочее место (индивидуальной сборки)</t>
  </si>
  <si>
    <t>АРМ</t>
  </si>
  <si>
    <t>Bсточник бесперебойного питания (Напольный, 1200 ВА, 720)</t>
  </si>
  <si>
    <t>V-1200-LLCD</t>
  </si>
  <si>
    <t>Прибор приемно-контрольный и управления охранно-пожарный адреcный</t>
  </si>
  <si>
    <t>R3-Рубеж-2ОП</t>
  </si>
  <si>
    <t>R3-Рубеж-2ОП+HASP Pro</t>
  </si>
  <si>
    <t>Блок индикации и управления</t>
  </si>
  <si>
    <t>R3-Рубеж-БИУ</t>
  </si>
  <si>
    <t>Источник вторичного электропитания резервированный адресный</t>
  </si>
  <si>
    <t>ИВЭПР 24/2,5 RS-R3</t>
  </si>
  <si>
    <t>Аккумуляторная батарея 12В, 17а</t>
  </si>
  <si>
    <t>12V/17ah`</t>
  </si>
  <si>
    <t>Модуль сопряжения</t>
  </si>
  <si>
    <t>R3-МС</t>
  </si>
  <si>
    <t>Извещатели</t>
  </si>
  <si>
    <t>Извещатель пожарный дымовой оптико-электронный адресно-аналоговый</t>
  </si>
  <si>
    <t>ИП 212-64-R3</t>
  </si>
  <si>
    <t>Извещатель пожарный ручной адресный</t>
  </si>
  <si>
    <t>ИПР 513-11-А-R3</t>
  </si>
  <si>
    <t>Извещатель пожарный тепловой адресно-аналоговый</t>
  </si>
  <si>
    <t>ИП 101-29-PR-R3</t>
  </si>
  <si>
    <t>Извещатель пожарный линейный дымовой</t>
  </si>
  <si>
    <t>ИПДЛ-264/1-R3</t>
  </si>
  <si>
    <t>Устройство дистанционного пуска адресный "Пуск дымоудаления"</t>
  </si>
  <si>
    <t>УДП 513-11-R3</t>
  </si>
  <si>
    <t>Устройство дистанционного пуска адресный "Пуск пожаротушения"</t>
  </si>
  <si>
    <t>Оповещатели</t>
  </si>
  <si>
    <t>Оповещатель охранно-пожарный световой</t>
  </si>
  <si>
    <t>ОПОП 1-R3</t>
  </si>
  <si>
    <t>Адресные устройства</t>
  </si>
  <si>
    <t>Адресные релейные модули</t>
  </si>
  <si>
    <t>РМ- 4К-R3</t>
  </si>
  <si>
    <t>Изолятор шлейфа</t>
  </si>
  <si>
    <t>ИЗ-1-R3</t>
  </si>
  <si>
    <t>Модуль автоматики дымоудаления или огнезадерживающий клапан</t>
  </si>
  <si>
    <t>МДУ-1-R3</t>
  </si>
  <si>
    <t>РМ-1-R3</t>
  </si>
  <si>
    <t>Адресная метка</t>
  </si>
  <si>
    <t>АМ-4 прот.R3</t>
  </si>
  <si>
    <t>Установочные изделия</t>
  </si>
  <si>
    <t>Устройство коммутационное</t>
  </si>
  <si>
    <t>УК-ВК исп.14</t>
  </si>
  <si>
    <t>Интант</t>
  </si>
  <si>
    <t xml:space="preserve">Кабель не поддерживающий горения, </t>
  </si>
  <si>
    <t>КПСнг(А)-FRLS 1*2*0.5</t>
  </si>
  <si>
    <t>КПСнг(А)-FRLS 1*2*0.75</t>
  </si>
  <si>
    <t>U/UTP 4х2 AWG 24/1</t>
  </si>
  <si>
    <t xml:space="preserve">Труба гофр. д.16мм </t>
  </si>
  <si>
    <t>Система контроля и управление эвакуацией</t>
  </si>
  <si>
    <t>Активное оборудование</t>
  </si>
  <si>
    <t>Регистратор карт</t>
  </si>
  <si>
    <t>DS-K1F100-D8E</t>
  </si>
  <si>
    <t>Hikvision</t>
  </si>
  <si>
    <t xml:space="preserve">Турникет </t>
  </si>
  <si>
    <t>DS-K3G501-R/M-inPg-Dm55</t>
  </si>
  <si>
    <t>Турникет</t>
  </si>
  <si>
    <t>DS-K3G501-R/M-outPg-Dm55</t>
  </si>
  <si>
    <t xml:space="preserve">Основание </t>
  </si>
  <si>
    <t>DS-K3G501-BASE550-R</t>
  </si>
  <si>
    <t>Калитка автоматическая WMD-05S со створкой AG-900 для помещений</t>
  </si>
  <si>
    <t>Кронштейн</t>
  </si>
  <si>
    <t>DS-KAB6-ZU1</t>
  </si>
  <si>
    <t>Считыватель карт</t>
  </si>
  <si>
    <t>DS-K110М</t>
  </si>
  <si>
    <t>Программное обеспечение</t>
  </si>
  <si>
    <t>UCP-ACS-Base/16 door</t>
  </si>
  <si>
    <t>UCP-ACS-1 door</t>
  </si>
  <si>
    <t>РоЕ Коммутатор</t>
  </si>
  <si>
    <t>DS-3E0526P-E/M</t>
  </si>
  <si>
    <t>Оптический модуль</t>
  </si>
  <si>
    <t>HK-SFP-1.25G-20- 1310-DF</t>
  </si>
  <si>
    <t>Пассивное оборудование шкафов</t>
  </si>
  <si>
    <t>Кабельный организатор, Тип 7 металлических колец, 1U, Чѐрный</t>
  </si>
  <si>
    <t>J606-5V2H</t>
  </si>
  <si>
    <t>Панель коммутационная 19", 24хRJ45, 568A/В, UTP, категории 5е, 1U LCS3</t>
  </si>
  <si>
    <t>Legrand</t>
  </si>
  <si>
    <t>Навесное оборудование двери</t>
  </si>
  <si>
    <t>Замок электромагнитный</t>
  </si>
  <si>
    <t>DS-K4H258</t>
  </si>
  <si>
    <t>DS-K4H258-LZ</t>
  </si>
  <si>
    <t>Аварийная кнопка</t>
  </si>
  <si>
    <t>DS-K7PEB</t>
  </si>
  <si>
    <t>Mifare Бесконтактная карта</t>
  </si>
  <si>
    <t>S50+TK4100 RFID</t>
  </si>
  <si>
    <t>Кнопка доступа</t>
  </si>
  <si>
    <t>IBUTTON-01</t>
  </si>
  <si>
    <t>Извещатель магнитоконтактный, металлический, уличный</t>
  </si>
  <si>
    <t>ИО-102-20 А2М</t>
  </si>
  <si>
    <t>Блок резервного питания</t>
  </si>
  <si>
    <t>SIHD 1203</t>
  </si>
  <si>
    <t>Аккумулятор 12В, емкость 7Ач</t>
  </si>
  <si>
    <t>АКБ 1207</t>
  </si>
  <si>
    <t>Кабель ( провод) КСРВнг( А)-FRLS</t>
  </si>
  <si>
    <t>2х0.50мм</t>
  </si>
  <si>
    <t>КПСнг(А)-FRLS 2*2*1.5 кабель (провод)</t>
  </si>
  <si>
    <t>Патч-корды</t>
  </si>
  <si>
    <t>Патч корд оптический, LC/UPC-LC/UPC SM 9/125 Duplex 3.0мм 1 м, LSZH</t>
  </si>
  <si>
    <t xml:space="preserve">Коннектор, SHIP, S901A, RJ 45, Cat.5e, UTP, </t>
  </si>
  <si>
    <t>Материалы и крепеж</t>
  </si>
  <si>
    <t>Труба гофрированная д.16мм</t>
  </si>
  <si>
    <t xml:space="preserve">Дюбель-хомут </t>
  </si>
  <si>
    <t xml:space="preserve">Хомут 3,6х350 черный </t>
  </si>
  <si>
    <t>упак.</t>
  </si>
  <si>
    <t>Видеонаблюдение</t>
  </si>
  <si>
    <t>DS-96128NI-I24</t>
  </si>
  <si>
    <t>DS-3E3754TF</t>
  </si>
  <si>
    <t>Структурированная кабельная система</t>
  </si>
  <si>
    <t>Huawei</t>
  </si>
  <si>
    <t>Автоматическое газовое пожаротушение</t>
  </si>
  <si>
    <t>Пульт дистанционного управления системы пожаротушения</t>
  </si>
  <si>
    <t>R3-Рубеж-ПДУ-ПТ</t>
  </si>
  <si>
    <t>МПТ-1-R3</t>
  </si>
  <si>
    <t>ОПОП 124-7 24В</t>
  </si>
  <si>
    <t xml:space="preserve">Сигнализатор давления универсальный </t>
  </si>
  <si>
    <t>Рукав высокого давления</t>
  </si>
  <si>
    <t>Конструкции железобетонные</t>
  </si>
  <si>
    <t>Свая С80.30-8 (пробная)</t>
  </si>
  <si>
    <t>Свая С70.30-6</t>
  </si>
  <si>
    <t>ГОСТ 19804-2012</t>
  </si>
  <si>
    <t>Свайное поле</t>
  </si>
  <si>
    <t>Фундаменты</t>
  </si>
  <si>
    <t>ГОСТ 34028-2016</t>
  </si>
  <si>
    <t>тн</t>
  </si>
  <si>
    <t>ГОСТ 34028-2017</t>
  </si>
  <si>
    <r>
      <t xml:space="preserve">Арматура </t>
    </r>
    <r>
      <rPr>
        <sz val="11"/>
        <rFont val="Calibri"/>
        <family val="2"/>
        <charset val="204"/>
      </rPr>
      <t>Ø14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</si>
  <si>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Ø12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</si>
  <si>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Ø10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</si>
  <si>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Ø16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</si>
  <si>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Ø18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</si>
  <si>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Ø20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</si>
  <si>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Ø22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</si>
  <si>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Ø25</t>
    </r>
    <r>
      <rPr>
        <sz val="11"/>
        <rFont val="Arial Narrow"/>
        <family val="2"/>
        <charset val="204"/>
      </rPr>
      <t xml:space="preserve"> класса А500С</t>
    </r>
  </si>
  <si>
    <t>Бетон кл.С20/25, F200, W6</t>
  </si>
  <si>
    <t>м3</t>
  </si>
  <si>
    <t>Бетон кл. С8/10, F200, W6</t>
  </si>
  <si>
    <t>Балка стенка</t>
  </si>
  <si>
    <r>
      <t xml:space="preserve">Арматура </t>
    </r>
    <r>
      <rPr>
        <sz val="11"/>
        <rFont val="Calibri"/>
        <family val="2"/>
        <charset val="204"/>
      </rPr>
      <t>Ø8</t>
    </r>
    <r>
      <rPr>
        <sz val="11"/>
        <rFont val="Arial Narrow"/>
        <family val="2"/>
        <charset val="204"/>
      </rPr>
      <t xml:space="preserve"> класса А500С</t>
    </r>
  </si>
  <si>
    <r>
      <t xml:space="preserve">Арматура </t>
    </r>
    <r>
      <rPr>
        <sz val="11"/>
        <rFont val="Calibri"/>
        <family val="2"/>
        <charset val="204"/>
      </rPr>
      <t>Ø8</t>
    </r>
    <r>
      <rPr>
        <sz val="11"/>
        <rFont val="Arial Narrow"/>
        <family val="2"/>
        <charset val="204"/>
      </rPr>
      <t xml:space="preserve"> класса А240</t>
    </r>
  </si>
  <si>
    <t>Чаша бассейна</t>
  </si>
  <si>
    <t>Бетон кл.С20/25, W10</t>
  </si>
  <si>
    <t>Стены монолитные</t>
  </si>
  <si>
    <t>Бетон кл.С20/25</t>
  </si>
  <si>
    <t>Колонны</t>
  </si>
  <si>
    <r>
      <t xml:space="preserve">Арматура </t>
    </r>
    <r>
      <rPr>
        <sz val="11"/>
        <rFont val="Calibri"/>
        <family val="2"/>
        <charset val="204"/>
      </rPr>
      <t>Ø10</t>
    </r>
    <r>
      <rPr>
        <sz val="11"/>
        <rFont val="Arial Narrow"/>
        <family val="2"/>
        <charset val="204"/>
      </rPr>
      <t xml:space="preserve"> класса А240</t>
    </r>
  </si>
  <si>
    <t>Плиты перекрытия</t>
  </si>
  <si>
    <r>
      <t xml:space="preserve">Арматура </t>
    </r>
    <r>
      <rPr>
        <sz val="11"/>
        <rFont val="Calibri"/>
        <family val="2"/>
        <charset val="204"/>
      </rPr>
      <t>Ø6</t>
    </r>
    <r>
      <rPr>
        <sz val="11"/>
        <rFont val="Arial Narrow"/>
        <family val="2"/>
        <charset val="204"/>
      </rPr>
      <t xml:space="preserve"> класса А240</t>
    </r>
  </si>
  <si>
    <t>Балки</t>
  </si>
  <si>
    <t>Парапет</t>
  </si>
  <si>
    <t>Лестницы</t>
  </si>
  <si>
    <r>
      <t xml:space="preserve">Арматура </t>
    </r>
    <r>
      <rPr>
        <sz val="11"/>
        <rFont val="Calibri"/>
        <family val="2"/>
        <charset val="204"/>
      </rPr>
      <t>Ø6</t>
    </r>
    <r>
      <rPr>
        <sz val="11"/>
        <rFont val="Arial Narrow"/>
        <family val="2"/>
        <charset val="204"/>
      </rPr>
      <t xml:space="preserve"> класса А500С</t>
    </r>
  </si>
  <si>
    <t>Двутавр 60Ш2</t>
  </si>
  <si>
    <t>Лист t=16</t>
  </si>
  <si>
    <t>Лист t=20</t>
  </si>
  <si>
    <t>Лист t=25</t>
  </si>
  <si>
    <t>Конструкции трибун и сцены</t>
  </si>
  <si>
    <t>Конструкции металлические</t>
  </si>
  <si>
    <t>Труба Гнз 80х80х4</t>
  </si>
  <si>
    <t>С345
ГОСТ Р 57837-2017</t>
  </si>
  <si>
    <t>С345
ГОСТ 19903-2015</t>
  </si>
  <si>
    <t>С245
ГОСТ 30245-2003</t>
  </si>
  <si>
    <t>С245
ГОСТ 19903-2015</t>
  </si>
  <si>
    <t>Уголок 110х8</t>
  </si>
  <si>
    <t>С345
ГОСТ 8509-93</t>
  </si>
  <si>
    <t>Прогоны</t>
  </si>
  <si>
    <t>С245
ГОСТ Р 57837-2017</t>
  </si>
  <si>
    <t>Двутавр 35Б1</t>
  </si>
  <si>
    <t>Двутавр 35Б2</t>
  </si>
  <si>
    <t>Лист t=5</t>
  </si>
  <si>
    <t>Лист t=8</t>
  </si>
  <si>
    <t>Связи</t>
  </si>
  <si>
    <t>Труба Гнз 140х140х5</t>
  </si>
  <si>
    <t>Лист t=10</t>
  </si>
  <si>
    <t>Фермы</t>
  </si>
  <si>
    <t>Двутавр 20К1</t>
  </si>
  <si>
    <t>Двутавр 25К1</t>
  </si>
  <si>
    <t>Двутавр 25Ш1</t>
  </si>
  <si>
    <t>Двутавр 30К1</t>
  </si>
  <si>
    <t>Двутавр 30Б1</t>
  </si>
  <si>
    <t>Двутавр 70Ш1</t>
  </si>
  <si>
    <t>Лист t=12</t>
  </si>
  <si>
    <t>Лист t=14</t>
  </si>
  <si>
    <t>Лист t=18</t>
  </si>
  <si>
    <t>Лист t=30</t>
  </si>
  <si>
    <t>Архитектурные решения</t>
  </si>
  <si>
    <t>Отделка полов</t>
  </si>
  <si>
    <t>Стяжка из цементно-песчаного раствора М150, армированная сеткой 5Вр1 150х150 - 27 мм</t>
  </si>
  <si>
    <t>Проникающий праймер Полибонд 03 - 1 слой</t>
  </si>
  <si>
    <t>Обмазочная гидроизоляция Полилайн 03 - 1 слой</t>
  </si>
  <si>
    <t>Стяжка из цементно-песчаного раствора М150, армированная сеткой 5Вр1 150х150 - 43 мм</t>
  </si>
  <si>
    <t>Стяжка из цементно-песчаного раствора М150, армированная сеткой 5Вр1 150х150 - 40 мм</t>
  </si>
  <si>
    <t>Керамогранитная плитка с нескользящей поверхностью, на гидрофобном клею, 600х600х10мм - 15 мм</t>
  </si>
  <si>
    <t>Керамогранитная плитка с нескользящей поверхностью, на гидрофобном клею, 300х300х10мм - 15 мм</t>
  </si>
  <si>
    <t>Техноэласт ЭПП наплавляемая гидроизоляция - 4 мм</t>
  </si>
  <si>
    <t>Ковровое покрытие - 5 мм</t>
  </si>
  <si>
    <t>Клеющая мастика для коровых покрытий - 2 мм</t>
  </si>
  <si>
    <t>Керамзитобетон (800кг/м3) - 53 мм</t>
  </si>
  <si>
    <t>Керамзитобетон (800кг/м3) - 45 мм</t>
  </si>
  <si>
    <t>Керамзитобетон (800кг/м3) - 40 мм</t>
  </si>
  <si>
    <t>Керамогранитная плитка с нескользящей поверхностью, на гидрофобном клею, 300х300х5мм - 10 мм</t>
  </si>
  <si>
    <t>Стяжка из цементно-песчаного раствора М150 - 12 мм</t>
  </si>
  <si>
    <t>Стяжка из цементно-песчаного раствора М150, армированная сеткой 5Вр1 150х150 - 45 мм</t>
  </si>
  <si>
    <t>Керамогранитная плитка с нескользящей поверхностью, на гидрофобном клею, 800х800х15мм - 20 мм</t>
  </si>
  <si>
    <t>Стяжка из цементно-песчаного раствора М150, армированная сеткой 5Вр1 150х150 - 60 мм</t>
  </si>
  <si>
    <t>Экструдированный пенополистерол - 20 мм</t>
  </si>
  <si>
    <t>Обмазочная гидроизоляция Полилайн 03 - 1 слой - 1,5 мм</t>
  </si>
  <si>
    <t>Стяжка из цементно-песчаного раствора М150, армированная сеткой 5Вр1 150х150 - 63 мм</t>
  </si>
  <si>
    <t>Доска для спортивного паркета лакированная износостойким лаком - 22 мм</t>
  </si>
  <si>
    <t>Панельная амортизирующая подложка - 27,5 мм</t>
  </si>
  <si>
    <t>Стяжка из цементно-песчаного раствора М200, армированная сеткой 5Вр1 150х150 - 30 мм</t>
  </si>
  <si>
    <t>Пленка полиэтиленовая</t>
  </si>
  <si>
    <t>Керамогранитная плитка с нескользящей поверхностью, на гидрофобном клею, 400х400х7,5мм - 15 мм</t>
  </si>
  <si>
    <t>Стяжка из цементно-песчаного раствора М150, с добавлением полипропиленового фиброволокна (расход 0,9 кг на 1 м3) - 40 мм</t>
  </si>
  <si>
    <t>Ковролин на клеевом растворе Тип 4</t>
  </si>
  <si>
    <t>Стяжка из цементно-песчаного раствора М150 - 80 мм</t>
  </si>
  <si>
    <t>Выравнивающий слой полимерцемента</t>
  </si>
  <si>
    <t>Керамогранитная плитка с нескользящей поверхностью, на гидрофобном клею, 300х150х7мм - 15 мм</t>
  </si>
  <si>
    <t>Керамогранитная плитка с нескользящей поверхностью, на гидрофобном клею, 300х150х10мм - 15 мм</t>
  </si>
  <si>
    <t>Стяжка из цементно-песчаного раствора М150 - 35 мм</t>
  </si>
  <si>
    <t>Ведомость внутренней отделки по газоблоку</t>
  </si>
  <si>
    <t>Штукатурка - 5 мм</t>
  </si>
  <si>
    <t>Выравнивание сухими смесями - 5 мм</t>
  </si>
  <si>
    <t>Грунтовка</t>
  </si>
  <si>
    <t>Покраска акриловой краской за 2 раза</t>
  </si>
  <si>
    <t>Покраска эмалью</t>
  </si>
  <si>
    <t>Облицовка керамической плиткой на клею</t>
  </si>
  <si>
    <t>Пароизоляция - 1 слой полиэтиленовой пленки</t>
  </si>
  <si>
    <t>Минплита р=175кг/м3, t=100мм</t>
  </si>
  <si>
    <t>Штукатурка по полимнрной сетке</t>
  </si>
  <si>
    <t>Шпатлевка ветонитом</t>
  </si>
  <si>
    <t>Ведомость внутренней отделки по кирпичу</t>
  </si>
  <si>
    <t>Штукатурка - 15 мм</t>
  </si>
  <si>
    <t>Штукатурка - 10 мм</t>
  </si>
  <si>
    <t>Ведомость внутренней отделки по бетону</t>
  </si>
  <si>
    <t>Гипсовая штукатурка - 5 мм</t>
  </si>
  <si>
    <t>Гидроизоляция (2 слоя)</t>
  </si>
  <si>
    <t>Обшивка стен HPL панелями</t>
  </si>
  <si>
    <t>Отделка потолков</t>
  </si>
  <si>
    <t>Окраска влагостойкой акриловой краской за 2 раза</t>
  </si>
  <si>
    <t>Подвесной потолок Грильято 100х100</t>
  </si>
  <si>
    <t>Полимерная шпатлевка t=3 мм</t>
  </si>
  <si>
    <t>Гипсовые панели Армстронг по металлическим направляющим 600х600х12мм</t>
  </si>
  <si>
    <t>Внутренние светопрозрачные перегородки</t>
  </si>
  <si>
    <t>Перегородки светопрозрачные, одинарное остекление 14725х3600мм</t>
  </si>
  <si>
    <t>ГОСТ 31462-2021</t>
  </si>
  <si>
    <t>Перегородки светопрозрачные, одинарное остекление 2120х3600мм</t>
  </si>
  <si>
    <t>Перегородки светопрозрачные, одинарное остекление 14800х3580мм</t>
  </si>
  <si>
    <t>Перегородки светопрозрачные, одинарное остекление 4100х3600мм</t>
  </si>
  <si>
    <t>Перегородки светопрозрачные, одинарное остекление 2350х3580мм</t>
  </si>
  <si>
    <t>Перегородки светопрозрачные, одинарное остекление 6800х3600мм</t>
  </si>
  <si>
    <t>Перегородки светопрозрачные, одинарное остекление 2525х3580мм</t>
  </si>
  <si>
    <t>Перегородки светопрозрачные, одинарное остекление 3450х3600мм</t>
  </si>
  <si>
    <t>Перегородки светопрозрачные, одинарное остекление 4100х3600мм (Огнестойкие EIW15)</t>
  </si>
  <si>
    <t>Перегородки светопрозрачные, одинарное остекление 4100х3580мм (Огнестойкие EIW15)</t>
  </si>
  <si>
    <t>Перегородки светопрозрачные, одинарное остекление 6800х3600мм (Огнестойкие EIW15)</t>
  </si>
  <si>
    <t>Перегородки светопрозрачные, одинарное остекление 5600х3600мм (Огнестойкие EIW15)</t>
  </si>
  <si>
    <t>Перегородки светопрозрачные, одинарное остекление 9200х3580мм (Огнестойкие EIW15)</t>
  </si>
  <si>
    <t>Перегородки светопрозрачные, одинарное остекление 11550х3600мм (Огнестойкие EIW15)</t>
  </si>
  <si>
    <t>Перегородки светопрозрачные, одинарное остекление 1750х2100мм (Огнестойкие EIW15)</t>
  </si>
  <si>
    <t>Перегородки светопрозрачные, одинарное остекление 2550х3580мм (Огнестойкие EIW15)</t>
  </si>
  <si>
    <t>Перегородки светопрозрачные, одинарное остекление 3850х3600мм</t>
  </si>
  <si>
    <t>Перегородки светопрозрачные, одинарное остекление 3030х3600мм</t>
  </si>
  <si>
    <t>Перегородки светопрозрачные, одинарное остекление 2320х3600мм</t>
  </si>
  <si>
    <t>Перегородки светопрозрачные, одинарное остекление 2050х3580мм (Огнестойкие EIW15)</t>
  </si>
  <si>
    <t>Перегородки светопрозрачные, одинарное остекление 4820х3600мм (Огнестойкие EIW15)</t>
  </si>
  <si>
    <t>Перегородки светопрозрачные, одинарное остекление 2160х3600мм (Огнестойкие EIW15)</t>
  </si>
  <si>
    <t>Перегородки светопрозрачные, одинарное остекление 2920х3600мм (Огнестойкие EIW15)</t>
  </si>
  <si>
    <t>Перегородки светопрозрачные, одинарное остекление 7100х3600мм</t>
  </si>
  <si>
    <t>Перегородки светопрозрачные, одинарное остекление 2930х3600мм</t>
  </si>
  <si>
    <t>Перегородки светопрозрачные, одинарное остекление 3250х3580мм</t>
  </si>
  <si>
    <t>Перегородки светопрозрачные, одинарное остекление 5600х3580мм</t>
  </si>
  <si>
    <t>Перегородки светопрозрачные, одинарное остекление 8450х3580мм</t>
  </si>
  <si>
    <t>Перегородки светопрозрачные, одинарное остекление 1675х3600мм</t>
  </si>
  <si>
    <t>Перегородки светопрозрачные, одинарное остекление 2600х3600мм</t>
  </si>
  <si>
    <t>Перегородки светопрозрачные, одинарное остекление 7800х3580мм</t>
  </si>
  <si>
    <t>Перегородки светопрозрачные, одинарное остекление 2920х2100мм (Огнестойкие EIW15)</t>
  </si>
  <si>
    <t>Перегородки светопрозрачные, одинарное остекление 18600х500мм (Огнестойкие EIW15)</t>
  </si>
  <si>
    <t>Перегородки светопрозрачные, одинарное остекление 2780х500мм (Огнестойкие EIW15)</t>
  </si>
  <si>
    <t>Перегородки светопрозрачные, одинарное остекление 5100х500мм (Огнестойкие EIW15)</t>
  </si>
  <si>
    <t>Перегородки светопрозрачные, одинарное остекление 5400х500мм (Огнестойкие EIW15)</t>
  </si>
  <si>
    <t>Перегородки светопрозрачные, одинарное остекление 3070х500мм (Огнестойкие EIW15)</t>
  </si>
  <si>
    <t>Перегородки светопрозрачные, одинарное остекление 2330х500мм (Огнестойкие EIW15)</t>
  </si>
  <si>
    <t>Перегородки светопрозрачные, одинарное остекление 5230х500мм (Огнестойкие EIW15)</t>
  </si>
  <si>
    <t>Перегородки светопрозрачные, одинарное остекление 5240х500мм (Огнестойкие EIW15)</t>
  </si>
  <si>
    <t>Перегородки светопрозрачные, одинарное остекление 5050х500мм (Огнестойкие EIW15)</t>
  </si>
  <si>
    <t>Перегородки светопрозрачные, одинарное остекление 6700х500мм (Огнестойкие EIW15)</t>
  </si>
  <si>
    <t>Перегородки светопрозрачные, одинарное остекление 5300х500мм (Огнестойкие EIW15)</t>
  </si>
  <si>
    <t>Перегородки светопрозрачные, одинарное остекление 6100х500мм (Огнестойкие EIW15)</t>
  </si>
  <si>
    <t>Перегородки светопрозрачные, одинарное остекление 3200х500мм (Огнестойкие EIW15)</t>
  </si>
  <si>
    <t>Перегородки светопрозрачные, одинарное остекление 3100х500мм (Огнестойкие EIW15)</t>
  </si>
  <si>
    <t>Перегородки светопрозрачные, одинарное остекление 3800х500мм (Огнестойкие EIW15)</t>
  </si>
  <si>
    <t>Перегородки светопрозрачные, одинарное остекление 3000х500мм (Огнестойкие EIW15)</t>
  </si>
  <si>
    <t>Перегородки светопрозрачные, одинарное остекление 2820х500мм (Огнестойкие EIW15)</t>
  </si>
  <si>
    <t>Перегородки светопрозрачные, одинарное остекление 2450х500мм (Огнестойкие EIW15)</t>
  </si>
  <si>
    <t>Перегородки светопрозрачные, одинарное остекление 2770х500мм (Огнестойкие EIW15)</t>
  </si>
  <si>
    <t>Перегородки светопрозрачные, одинарное остекление 2630х500мм (Огнестойкие EIW15)</t>
  </si>
  <si>
    <t>Перегородки светопрозрачные, одинарное остекление 2600х500мм (Огнестойкие EIW15)</t>
  </si>
  <si>
    <t>Перегородки светопрозрачные, одинарное остекление 2800х500мм (Огнестойкие EIW15)</t>
  </si>
  <si>
    <t>Перегородки светопрозрачные, одинарное остекление 2550х500мм (Огнестойкие EIW15)</t>
  </si>
  <si>
    <t>Перегородки светопрозрачные, одинарное остекление 2050х500мм (Огнестойкие EIW15)</t>
  </si>
  <si>
    <t>Перегородки светопрозрачные, одинарное остекление 3350х500мм (Огнестойкие EIW15)</t>
  </si>
  <si>
    <t>Перегородки светопрозрачные, одинарное остекление 2950х500мм (Огнестойкие EIW15)</t>
  </si>
  <si>
    <t>Перегородки светопрозрачные, одинарное остекление 2500х500мм (Огнестойкие EIW15)</t>
  </si>
  <si>
    <t>Перегородки светопрозрачные, одинарное остекление 2300х500мм (Огнестойкие EIW15)</t>
  </si>
  <si>
    <t>Перегородки светопрозрачные, одинарное остекление 2200х500мм (Огнестойкие EIW15)</t>
  </si>
  <si>
    <t>Перегородки светопрозрачные, одинарное остекление 2730х500мм (Огнестойкие EIW15)</t>
  </si>
  <si>
    <t>Перегородки светопрозрачные, одинарное остекление 2670х500мм (Огнестойкие EIW15)</t>
  </si>
  <si>
    <t>Перегородки светопрозрачные, одинарное остекление 4490х500мм (Огнестойкие EIW15)</t>
  </si>
  <si>
    <t>Перегородки светопрозрачные, одинарное остекление 2760х500мм (Огнестойкие EIW15)</t>
  </si>
  <si>
    <t>Перегородки светопрозрачные, одинарное остекление 14800х2300мм</t>
  </si>
  <si>
    <t>Наружные витражи</t>
  </si>
  <si>
    <t>ГОСТТ 22233-2001</t>
  </si>
  <si>
    <t>Витраж алюминиевый с заполнением из двухкамерных стеклопакетов и сэндвич панелей 2000х2800</t>
  </si>
  <si>
    <t>Витраж алюминиевый с заполнением из двухкамерных стеклопакетов и сэндвич панелей 2000х2500</t>
  </si>
  <si>
    <t>Витраж алюминиевый с заполнением из двухкамерных стеклопакетов и сэндвич панелей 2000х11400</t>
  </si>
  <si>
    <t>Витраж алюминиевый с заполнением из двухкамерных стеклопакетов и сэндвич панелей 2820х10707</t>
  </si>
  <si>
    <t>Витраж алюминиевый с заполнением из двухкамерных стеклопакетов и сэндвич панелей 2820х10713</t>
  </si>
  <si>
    <t>Витраж алюминиевый с заполнением из двухкамерных стеклопакетов и сэндвич панелей 7200х10713</t>
  </si>
  <si>
    <t>Витраж алюминиевый с заполнением из двухкамерных стеклопакетов и сэндвич панелей 4700х3200</t>
  </si>
  <si>
    <t>Витраж алюминиевый с заполнением из двухкамерных стеклопакетов и сэндвич панелей 2000х3300</t>
  </si>
  <si>
    <t>Витраж алюминиевый с заполнением из двухкамерных стеклопакетов и сэндвич панелей 2000х3450</t>
  </si>
  <si>
    <t>Витраж алюминиевый с заполнением из двухкамерных стеклопакетов и сэндвич панелей 2000х4100</t>
  </si>
  <si>
    <t>Витраж алюминиевый с заполнением из двухкамерных стеклопакетов и сэндвич панелей 4100х4100</t>
  </si>
  <si>
    <t>Витраж алюминиевый с заполнением из двухкамерных стеклопакетов и сэндвич панелей 12437х3233</t>
  </si>
  <si>
    <t>Витраж алюминиевый с заполнением из двухкамерных стеклопакетов и сэндвич панелей 3740х11400</t>
  </si>
  <si>
    <t>Витраж алюминиевый с заполнением из двухкамерных стеклопакетов и сэндвич панелей 2000х3350</t>
  </si>
  <si>
    <t>Витраж алюминиевый с заполнением из двухкамерных стеклопакетов и сэндвич панелей 2900х8100</t>
  </si>
  <si>
    <t>Витраж алюминиевый с заполнением из двухкамерных стеклопакетов и сэндвич панелей 2000х8100</t>
  </si>
  <si>
    <t>Витраж алюминиевый с заполнением из двухкамерных стеклопакетов и сэндвич панелей 2000х8550</t>
  </si>
  <si>
    <t>Витраж алюминиевый с заполнением из двухкамерных стеклопакетов и сэндвич панелей 2100х10950</t>
  </si>
  <si>
    <t>Витраж алюминиевый с заполнением из двухкамерных стеклопакетов и сэндвич панелей 1500х2500</t>
  </si>
  <si>
    <t>Витраж алюминиевый с заполнением из двухкамерных стеклопакетов и сэндвич панелей 1350х2500</t>
  </si>
  <si>
    <t>Витраж алюминиевый с заполнением из двухкамерных стеклопакетов и сэндвич панелей 1560х2500</t>
  </si>
  <si>
    <t>Витраж алюминиевый с заполнением из двухкамерных стеклопакетов и сэндвич панелей 1350х2250</t>
  </si>
  <si>
    <t>Витраж алюминиевый с заполнением из двухкамерных стеклопакетов и сэндвич панелей 1560х2250</t>
  </si>
  <si>
    <t>Витраж алюминиевый с заполнением из двухкамерных стеклопакетов и сэндвич панелей 2000х3600</t>
  </si>
  <si>
    <t>Витраж алюминиевый с заполнением из двухкамерных стеклопакетов и сэндвич панелей 1345х3150</t>
  </si>
  <si>
    <t>Заполнение дверных проемов</t>
  </si>
  <si>
    <t>Дверь деревянная однопольная внутренняя, правая, глухая, без порога, покрытие полотна - слоистый пластик, улучшенной прочности, с доводчиком</t>
  </si>
  <si>
    <t>Дверь деревянная однопольная внутренняя, левая, глухая, без порога, покрытие полотна - слоистый пластик, улучшенной прочности, с доводчиком</t>
  </si>
  <si>
    <t>Дверь деревянная однопольная внутренняя, правая, глухая, без порога, покрытие полотна - слоистый пластик, улучшенной прочности, с замком, скрытый монтаж</t>
  </si>
  <si>
    <t>Дверь деревянная однопольная внутренняя, левая, глухая, без порога, покрытие полотна - слоистый пластик, улучшенной прочности, с замком, скрытый монтаж</t>
  </si>
  <si>
    <t>ДПС 01 2100-1000 пр. EI30 СТ РК 3552-2020</t>
  </si>
  <si>
    <t>ДПС 01 2100-1000 л. EI30 СТ РК 3552-2020</t>
  </si>
  <si>
    <t>Дверь противопожарная стальная остекленная, двупольная с доводчиком, левая, степень огнестойкости EIW30, без порога, отделкой CPL</t>
  </si>
  <si>
    <t>ДПС0 02 2100-1300 л. EIW30 ГОСТ31173-2003</t>
  </si>
  <si>
    <t>Дверь противопожарная стальная остекленная, двупольная с доводчиком, правая, степень огнестойкости EIW30, без порога, отделкой CPL</t>
  </si>
  <si>
    <t>ДПС0 02 2100-1300 пр. EIW30 ГОСТ31173-2003</t>
  </si>
  <si>
    <t>Дверь противопожарная стальная остекленная, правая, степень огнестойкости EIW30, покрытие полотна - слоистый пластик, без порога, улучшенной прочности с замком</t>
  </si>
  <si>
    <t>ДПС0 02 2400-1800 пр. EIW30 ГОСТ31173-2003</t>
  </si>
  <si>
    <t>ДС 1Рл 21-8 Г ПрБ Мд2 ГОСТ 475-2016</t>
  </si>
  <si>
    <t>ДС 1Рл 21-8л Г ПрБ Мд2 ГОСТ 475-2016</t>
  </si>
  <si>
    <t>ДС 1Рл 21-9 Г ПрБ Мд2 ГОСТ 475-2016</t>
  </si>
  <si>
    <t>ДВО 2Рп 24-15 ПрБ Мд2 ГОСТ 475-2016</t>
  </si>
  <si>
    <t>Дверь деревянная двупольная внутренняя, правая, остекленная, без порога, покрытие полотна - слоистый пластик, улучшенной прочности, с доводчиком</t>
  </si>
  <si>
    <t>Дверь противопожарная стальная глухая, двупольная с замком, с доводчиками, с последовательным закрытием створок, степень огнестойкости EI60, без порога</t>
  </si>
  <si>
    <t>ДПС 02 1770-1300 пр. EI60 СТ РК 3552-2020</t>
  </si>
  <si>
    <t>Дверь противопожарная стальная глухая, однопольная, с замком, с доводчиком, левая, степень огнестойкости EI30, без порога</t>
  </si>
  <si>
    <t>Дверь противопожарная стальная глухая, однопольная, с замком ,с доводчиком, правая, степень огнестойкости EI30, без порога</t>
  </si>
  <si>
    <t>Дверь противопожарная стальная глухая, однопольная, с замком, с доводчиком, степень огнестойкости EI30, без порога, наружное полотно двери с отделкой CPL</t>
  </si>
  <si>
    <t>ДПС 01 1750-760 пр. EI30 СТ РК 3552-2020</t>
  </si>
  <si>
    <t>ДС 1Рл 17-8л Г ПрБ Мд2 ГОСТ 475-2016</t>
  </si>
  <si>
    <t>ДС 1Рл 21-9л Г ПрБ Мд2 ГОСТ 475-2016</t>
  </si>
  <si>
    <t>ДС 1Рп 17-8 Г ПрБ Мд2 ГОСТ 475-2016</t>
  </si>
  <si>
    <t>Дверь деревянная двупольная внутренняя, правая, покрытие полотна - слоистый пластик, без порога, улучшенной прочности</t>
  </si>
  <si>
    <t>ДВ 2Рп 21-15 О ПрБ Мд2 ГОСТ 475-2016</t>
  </si>
  <si>
    <t>Покрытие кровли</t>
  </si>
  <si>
    <t>Верхний слой кровельного ковра - Техноэласт ЭКП по ТУ 5774-003-00287852-99, t=4 мм</t>
  </si>
  <si>
    <t>Нижний слой кровельного ковра - Техноэласт ЭПП по ТУ 5774-003-00287852-99, t=4 мм</t>
  </si>
  <si>
    <t>Праймер битумный Технониколь №1</t>
  </si>
  <si>
    <t>Выравнивающая Ц/П стяжка М100 арм.сеткой 4Вр-100 - 50мм</t>
  </si>
  <si>
    <t>Уклонообразующий слой из керамзитого гравия - 50-350мм</t>
  </si>
  <si>
    <t>2 листа ЛПП - 10мм по ГОСТ 18124-2012, t=2х10х20мм</t>
  </si>
  <si>
    <t>Несущий стальной профилированный настил марки Н114-750-1,0; шагом 2200мм, установленный на z-образные профиля размерами 180х50х50х4мм, L=60мм, шагом 900мм</t>
  </si>
  <si>
    <t>Плиты минераловатные (ПЖ-100), р=100кг/м3 (ГОСТ 9573-2013) - 90</t>
  </si>
  <si>
    <t>Пароизоляция - Техноэласт ЭПП по ТУ 5774-003-00287852-99, t=4 мм</t>
  </si>
  <si>
    <t>Плита бетонная армированная толщиной 30мм</t>
  </si>
  <si>
    <t>Стяжка из цементно-песчаного раствора М150, 40мм</t>
  </si>
  <si>
    <t>Геотекстиль Доронит (либо аналог), 1 слой</t>
  </si>
  <si>
    <t>Плита бетонная армированная толщиной 30мм, на регулируемых опорах</t>
  </si>
  <si>
    <t>Засыпка гравием ф10-20, 50мм</t>
  </si>
  <si>
    <t>Геотекстиль плотностью 300г/м2</t>
  </si>
  <si>
    <t>Стяжка из цементно-песчаного раствора М150 армированная сеткой 5Вр-1 100х100, 40мм</t>
  </si>
  <si>
    <t>Уклонообразующий слой из керамзитого гравия фр.10-20 - 20-120мм</t>
  </si>
  <si>
    <t>Полиэтиленовая пленка плотностью 200мк</t>
  </si>
  <si>
    <t>Утеплитель (плиты ГОСТ 9573-2012), р=200кг/м3, t=900мм</t>
  </si>
  <si>
    <t>Уклонообразующая стяжка из цементно-песчаного раствора М150, 20-40мм</t>
  </si>
  <si>
    <t>Утеплитель минераловатный (плиты ГОСТ 30547-97) р=100 кг/м2, t=120мм</t>
  </si>
  <si>
    <t>Праймер битумный Технониколь №1 (либо аналог)</t>
  </si>
  <si>
    <t>Наплавляемая гидроизоляция Техноэласт ЭКП</t>
  </si>
  <si>
    <t>Наплавляемая гидроизоляция Техноэласт ЭПП</t>
  </si>
  <si>
    <t>Накрывочный элемент из нержавейки t=4мм</t>
  </si>
  <si>
    <t>Стены и перегородки</t>
  </si>
  <si>
    <t>Газоблок I/600х200х300/D500/В2.5/F25, толщиной 200мм</t>
  </si>
  <si>
    <t>Газоблок I/600х300х300/D500/В2.5/F25, толщиной 300мм</t>
  </si>
  <si>
    <t>Кирпич КР-р-по 250х120/88/1.4 НФ/100/2.0/35, толщиной 120мм</t>
  </si>
  <si>
    <t>Кирпич КР-р-по 250х120/88/1.4 НФ/100/2.0/50, толщиной 250мм</t>
  </si>
  <si>
    <t>Фасад</t>
  </si>
  <si>
    <t>Утеплитель БАЗАЛИТ ВЕНТ В плотностью 70кг/м3, толщиной 60мм</t>
  </si>
  <si>
    <t>Утеплитель БАЗАЛИТ ВЕНТ Н плотностью 45кг/м3, толщиной 60мм</t>
  </si>
  <si>
    <t>Экструдированный пенополистерол ПЕНОПЛЭКС, 45кг/м2, толщиной 100мм</t>
  </si>
  <si>
    <t>Фасадные HPL-панели, толщиной 8мм</t>
  </si>
  <si>
    <t>Навесной фасад из клинкерного кирпича</t>
  </si>
  <si>
    <t>Перемычка 2ПБ 13-1-п</t>
  </si>
  <si>
    <t>Серия 1.038.1-1, вып.1</t>
  </si>
  <si>
    <t>Перемычка 2ПБ 16-2-п</t>
  </si>
  <si>
    <t>Перемычка 2ПБ 17-2-п</t>
  </si>
  <si>
    <t>Перемычки</t>
  </si>
  <si>
    <t>Полоса 50х6мм L=0.15м</t>
  </si>
  <si>
    <t>Уголок 75х7мм L=1.4м</t>
  </si>
  <si>
    <t>ГОСТ 8509-93</t>
  </si>
  <si>
    <t>Уголок 75х7мм L=1.7м</t>
  </si>
  <si>
    <t>Уголок 75х7мм L=1.9м</t>
  </si>
  <si>
    <t>Уголок 100х7мм L=1.7м</t>
  </si>
  <si>
    <t>Уголок 100х7мм L=2.4м</t>
  </si>
  <si>
    <t>Уголок 100х7мм L=1.1м</t>
  </si>
  <si>
    <t>Уголок 100х7мм L=0.2м</t>
  </si>
  <si>
    <t>Полоса 50х6мм L=0.2м</t>
  </si>
  <si>
    <t>Уголок 100х7мм L=2.5м</t>
  </si>
  <si>
    <t>Уголок 75х7мм L=2.2м</t>
  </si>
  <si>
    <t>Уголок 100х7мм L=0.25м</t>
  </si>
  <si>
    <t>Технологические решения Бассейна</t>
  </si>
  <si>
    <t>Фильтровальная емкость диам. 1050 мм., с  засыпкой  1 м. (Испания)</t>
  </si>
  <si>
    <t>ОС1050.34</t>
  </si>
  <si>
    <t>ТОО "Starpool"    Казахстан, г.Караганда</t>
  </si>
  <si>
    <t>Ariona pools (Испания)</t>
  </si>
  <si>
    <t>Вентельная группа d  75 мм.</t>
  </si>
  <si>
    <t>ТОО "Starpool"    
Казахстан, г.Караганда</t>
  </si>
  <si>
    <t xml:space="preserve">Фильтрант кварцевый песок_x000D_
</t>
  </si>
  <si>
    <t>кг.</t>
  </si>
  <si>
    <t>Намыс (Казахстан)</t>
  </si>
  <si>
    <t xml:space="preserve">Насос  KSE 300 T1, 29,5  м3/ч _x000D_
</t>
  </si>
  <si>
    <t>Kripsol (Испания)</t>
  </si>
  <si>
    <t>Насос пылесоса KSE 100 T1, 10 м3/ч</t>
  </si>
  <si>
    <t>Донный слив нерж.</t>
  </si>
  <si>
    <t>Hugo Lahme (Германия)</t>
  </si>
  <si>
    <t>Теплообменник QWT100-104, 137 кВт (90-70 С)</t>
  </si>
  <si>
    <t>Behnke (Германия)</t>
  </si>
  <si>
    <t>Форсунка возврата воды донная (нерж)</t>
  </si>
  <si>
    <t>Решетка перелива (пластик) 250  мм.</t>
  </si>
  <si>
    <t xml:space="preserve">Блок электроного управления фильтрацией_x000D_
</t>
  </si>
  <si>
    <t>Starpool</t>
  </si>
  <si>
    <t>Прожектор LED, 25 Вт (белый), в комплекте с закладным элементом</t>
  </si>
  <si>
    <t xml:space="preserve">Трансформатор 600Вт, 12 В_x000D_
</t>
  </si>
  <si>
    <t xml:space="preserve">Соеденительная коробка _x000D_
</t>
  </si>
  <si>
    <t xml:space="preserve">Автоматическая станция дозирования хлор, Рн_x000D_
</t>
  </si>
  <si>
    <t xml:space="preserve">Насос дозирующий </t>
  </si>
  <si>
    <t>Трап перелива</t>
  </si>
  <si>
    <t>Всасывающий элемент с обратным клапаном d 140</t>
  </si>
  <si>
    <t xml:space="preserve">Прочие материалы (крепеж, материал для закладных, диски и т.д.)_x000D_
</t>
  </si>
  <si>
    <t>Компл.</t>
  </si>
  <si>
    <t>Форсунка пылесоса</t>
  </si>
  <si>
    <t>Разделительный буй 25 м., в комплекте с анкерами и натяжителем</t>
  </si>
  <si>
    <t xml:space="preserve"> </t>
  </si>
  <si>
    <t>Лестница 4 ступени, AISI 316</t>
  </si>
  <si>
    <t>Бассейн  (средняя глубина 1,2 м.)</t>
  </si>
  <si>
    <t>Облицовка</t>
  </si>
  <si>
    <t>Плитка 12,5х25 мм. (белая)</t>
  </si>
  <si>
    <t>SERA (Турция)</t>
  </si>
  <si>
    <t>Плитка 12,5х25 мм. (темно синяя)</t>
  </si>
  <si>
    <t>80121.1</t>
  </si>
  <si>
    <t>Плитка с поручнем 12,5х25 мм. (белая)</t>
  </si>
  <si>
    <t>Угол 90 с поручнем</t>
  </si>
  <si>
    <t>Плитка с профилем 12,5х25 мм. (белая)</t>
  </si>
  <si>
    <t>Угол 90 с профилем</t>
  </si>
  <si>
    <t>50220.3</t>
  </si>
  <si>
    <t>Затирка на эпоксидной основе Litokol (цвет белый)</t>
  </si>
  <si>
    <t>Litokol (Италия)</t>
  </si>
  <si>
    <t xml:space="preserve">Гидроизоляционный материал </t>
  </si>
  <si>
    <t>компл</t>
  </si>
  <si>
    <t>Клей для мозаики 25 кг.</t>
  </si>
  <si>
    <t>уп.</t>
  </si>
  <si>
    <t>Уплотняющий шнур для закладных</t>
  </si>
  <si>
    <t>Линия перелива</t>
  </si>
  <si>
    <t>Труба PVC d 110 мм.</t>
  </si>
  <si>
    <t>м.</t>
  </si>
  <si>
    <t>Агригаз полимер (Россия)</t>
  </si>
  <si>
    <t>Труба PVC d 63 мм.</t>
  </si>
  <si>
    <t>Тройник PVC d 110 мм.</t>
  </si>
  <si>
    <t>Hidroten (Испания)</t>
  </si>
  <si>
    <t>Переход короткий PVC 110-63 мм.</t>
  </si>
  <si>
    <t xml:space="preserve">Отвод PVC 110 мм. </t>
  </si>
  <si>
    <t xml:space="preserve">Отвод PVC 63 мм. </t>
  </si>
  <si>
    <t>Линия донных форсунок</t>
  </si>
  <si>
    <t>Труба PVC d 50 мм.</t>
  </si>
  <si>
    <t>Труба PVC d 75 мм.</t>
  </si>
  <si>
    <t>Труба PVC d 140 мм.</t>
  </si>
  <si>
    <t>Отвод PVC d 50 мм.</t>
  </si>
  <si>
    <t>Переход короткий 63-50</t>
  </si>
  <si>
    <t>Тройник PVC d 63 мм.</t>
  </si>
  <si>
    <t>Переход короткий 63-75</t>
  </si>
  <si>
    <t>Тройник PVC d 75 мм.</t>
  </si>
  <si>
    <t>Переход короткий 110-75</t>
  </si>
  <si>
    <t>Кран PVC 110 мм.</t>
  </si>
  <si>
    <t>Переход короткий 110-140</t>
  </si>
  <si>
    <t xml:space="preserve">Отвод PVC 140 мм. </t>
  </si>
  <si>
    <t>Тройник PVC d 140 мм.</t>
  </si>
  <si>
    <t>Крестовина PVC d 140 мм.</t>
  </si>
  <si>
    <t>Переход короткий 140-63</t>
  </si>
  <si>
    <t>Кран PVC 63 мм.</t>
  </si>
  <si>
    <t>Муфта разъемная 63х2" нар.</t>
  </si>
  <si>
    <t>Задвижка PVC 140 мм.</t>
  </si>
  <si>
    <t>Переход короткий 140-75</t>
  </si>
  <si>
    <t xml:space="preserve">Отвод PVC 75 мм. </t>
  </si>
  <si>
    <t>Линия подачи воды на фильтры</t>
  </si>
  <si>
    <t>Всасывающий элемент d 140</t>
  </si>
  <si>
    <t>Отвод PVC 140</t>
  </si>
  <si>
    <t>Переход короткий 140-200</t>
  </si>
  <si>
    <t>Отвод PVC 200</t>
  </si>
  <si>
    <t>Тройник PVC d 200 мм.</t>
  </si>
  <si>
    <t>Переход короткий 200-63</t>
  </si>
  <si>
    <t>Кран PVC 63</t>
  </si>
  <si>
    <t>Обратный клапан PVC 63</t>
  </si>
  <si>
    <t>Линия сброса воды в канализацию</t>
  </si>
  <si>
    <t>Линия пылесоса</t>
  </si>
  <si>
    <t>Отвод PVC 63</t>
  </si>
  <si>
    <t>Линия отбора проб водоподготовки</t>
  </si>
  <si>
    <t>Труба PVC d 25 мм.</t>
  </si>
  <si>
    <t>Кран PVC 25</t>
  </si>
  <si>
    <t>Переход короткий 140-25</t>
  </si>
  <si>
    <t xml:space="preserve">Отвод PVC 25 мм. </t>
  </si>
  <si>
    <t>Муфта переходная 25- 1/2 нар</t>
  </si>
  <si>
    <t>Линия донного слива</t>
  </si>
  <si>
    <t>Труба PVC d 200 мм.</t>
  </si>
  <si>
    <t xml:space="preserve">Отвод PVC 200 мм. </t>
  </si>
  <si>
    <t>Переход короткий 110-200</t>
  </si>
  <si>
    <t xml:space="preserve">Задвижка PVC 200 мм. </t>
  </si>
  <si>
    <t>Изоляционные трубки толщиной 13 мм. Misot-Flex ∅25</t>
  </si>
  <si>
    <t>Изоляционные трубки толщиной 13 мм. Misot-Flex ∅20</t>
  </si>
  <si>
    <t>Электроконвекторы</t>
  </si>
  <si>
    <t>Электроконвектор N=0.5 кВт</t>
  </si>
  <si>
    <t>ЭВУБ-0,5</t>
  </si>
  <si>
    <t>Электроконвектор N=1.0 кВт</t>
  </si>
  <si>
    <t>ЭВУБ-1,0</t>
  </si>
  <si>
    <t>Система напольного отопления</t>
  </si>
  <si>
    <t>Теплоснабжение приточных установок</t>
  </si>
  <si>
    <t>Насос циркуляционный для П1 V=11.09 м3/час; H=2.02 ; N=0.185 кВт</t>
  </si>
  <si>
    <t>MAGNA3 40-60 F</t>
  </si>
  <si>
    <t>Grundfos</t>
  </si>
  <si>
    <t>Насос циркуляционный для П2 V=8.92 м3/час; H=1.31 ; N=0.103 кВт</t>
  </si>
  <si>
    <t>MAGNA3 32-60 F</t>
  </si>
  <si>
    <t>Узел регулирования тепловой мощности для П3</t>
  </si>
  <si>
    <t>VTS Kazakhstan</t>
  </si>
  <si>
    <t>681/LIVE.EUR/YZ/2024</t>
  </si>
  <si>
    <t>Узел регулирования тепловой мощности для ПВ4</t>
  </si>
  <si>
    <t>Насос циркуляционный для П5 V=11.26 м3/час; H=2.09 ; N=0.185 кВт</t>
  </si>
  <si>
    <t>Узел регулирования тепловой мощности для П6</t>
  </si>
  <si>
    <t>Узел регулирования тепловой мощности для ПВ7</t>
  </si>
  <si>
    <t>Труба стальная электросварная ∅133х4.0</t>
  </si>
  <si>
    <t>Фильтр сетчатый ∅20</t>
  </si>
  <si>
    <t>Фильтр сетчатый ∅40</t>
  </si>
  <si>
    <t>Фильтр сетчатый ∅50</t>
  </si>
  <si>
    <t>Фильтр сетчатый ∅65</t>
  </si>
  <si>
    <t>Фильтр сетчатый ∅80</t>
  </si>
  <si>
    <t>Изоляционные трубки толщиной 9 мм Misot-Flex ∅133</t>
  </si>
  <si>
    <t>Изоляционные трубки толщиной 9 мм Misot-Flex ∅89</t>
  </si>
  <si>
    <t>Изоляционные трубки толщиной 9 мм Misot-Flex ∅76</t>
  </si>
  <si>
    <t>Изоляционные трубки Misot-Flex толщиной 9 мм ∅57</t>
  </si>
  <si>
    <t>Изоляционные трубки толщиной 9 мм Misot-Flex ∅40</t>
  </si>
  <si>
    <t>Изоляционные трубки толщиной 9 мм Misot-Flex ∅20</t>
  </si>
  <si>
    <r>
      <rPr>
        <vertAlign val="subscript"/>
        <sz val="10"/>
        <rFont val="Times New Roman"/>
        <family val="1"/>
        <charset val="204"/>
      </rPr>
      <t xml:space="preserve">м </t>
    </r>
    <r>
      <rPr>
        <sz val="10"/>
        <rFont val="Times New Roman"/>
        <family val="1"/>
        <charset val="204"/>
      </rPr>
      <t>2</t>
    </r>
  </si>
  <si>
    <t>Тепловые завесы</t>
  </si>
  <si>
    <t>Завеса тепловая электрическая L=1.5 м.</t>
  </si>
  <si>
    <t>WING E150</t>
  </si>
  <si>
    <t>Завеса тепловая электрическая L=2.0 м.</t>
  </si>
  <si>
    <t>WING E200</t>
  </si>
  <si>
    <t>Пульт управления настенный</t>
  </si>
  <si>
    <t>Монтажные крепления</t>
  </si>
  <si>
    <t>Система вентиляции П1</t>
  </si>
  <si>
    <t>Приточная установка L=18958 м3/час, N=11 кВт, 3х400 В в комплекте с: фильтром, вентилятором, нагревателем и шумоглушителем</t>
  </si>
  <si>
    <t>VVS120-R-FHVS</t>
  </si>
  <si>
    <t>Диффузор потолочный 225x225</t>
  </si>
  <si>
    <t>SAD-225x225</t>
  </si>
  <si>
    <t>АтмосферВент</t>
  </si>
  <si>
    <t>Статическая камера под диффузор 225x225</t>
  </si>
  <si>
    <t>Гибкий алюминиевый воздуховод ∅200</t>
  </si>
  <si>
    <t>КОМПАКТ</t>
  </si>
  <si>
    <t>РОВЕН</t>
  </si>
  <si>
    <t>Решетка вентиляционная регулируемая 100х100</t>
  </si>
  <si>
    <t>РАР 100х100</t>
  </si>
  <si>
    <t>Дроссель-клапан прямоугольный 100х100</t>
  </si>
  <si>
    <t>Дроссель-клапан прямоугольный 150х100</t>
  </si>
  <si>
    <t>Дроссель-клапан прямоугольный 200х100</t>
  </si>
  <si>
    <t>Дроссель-клапан прямоугольный 300х150</t>
  </si>
  <si>
    <t>Клапан противопожарный с нормально открытой заслонкой с реверсивным электроприводом Belimo</t>
  </si>
  <si>
    <t>КПЖ 100х100</t>
  </si>
  <si>
    <t>КПЖ 600х300</t>
  </si>
  <si>
    <t>КПЖ 700х300</t>
  </si>
  <si>
    <t>КПЖ 800х300</t>
  </si>
  <si>
    <t>Воздуховод из т/листовой оцинкованной стали б=0,5мм. 100х100</t>
  </si>
  <si>
    <t>ГОСТ 14918-80</t>
  </si>
  <si>
    <t>Воздуховод из т/листовой оцинкованной стали б=0,5мм. 150х100</t>
  </si>
  <si>
    <t>Воздуховод из т/листовой оцинкованной стали б=0,5мм. 200х100</t>
  </si>
  <si>
    <t>Воздуховод из т/листовой оцинкованной стали б=0,7мм. 300х150</t>
  </si>
  <si>
    <t>Воздуховод из т/листовой оцинкованной стали б=0,7мм. 300х200</t>
  </si>
  <si>
    <t>Воздуховод из т/листовой оцинкованной стали б=0,7мм. 300х250</t>
  </si>
  <si>
    <t>Воздуховод из т/листовой оцинкованной стали б=0,7мм. 400х200</t>
  </si>
  <si>
    <t>Воздуховод из т/листовой оцинкованной стали б=0,7мм. 400х250</t>
  </si>
  <si>
    <t>Воздуховод из т/листовой оцинкованной стали б=0,7мм. 500х250</t>
  </si>
  <si>
    <t>Воздуховод из т/листовой оцинкованной стали б=0,7мм. 500х300</t>
  </si>
  <si>
    <t>Воздуховод из т/листовой оцинкованной стали б=0,7мм. 600х300</t>
  </si>
  <si>
    <t>Воздуховод из т/листовой оцинкованной стали б=0,7мм. 600х350</t>
  </si>
  <si>
    <t>Воздуховод из т/листовой оцинкованной стали б=0,7мм. 700х300</t>
  </si>
  <si>
    <t>Воздуховод из т/листовой оцинкованной стали б=0,7мм. 800х300</t>
  </si>
  <si>
    <t>Воздуховод из т/листовой оцинкованной стали б=0,7мм. 1000х600</t>
  </si>
  <si>
    <t>Лючок питометражный</t>
  </si>
  <si>
    <t>Изоляция рулонная б=6 мм.</t>
  </si>
  <si>
    <t>Крепления воздуховодов</t>
  </si>
  <si>
    <t>Система вентиляции П2</t>
  </si>
  <si>
    <t>Приточная установка L=15265 м3/час, N=7,5 кВт, 3х400 В в комплекте с: фильтром, вентилятором, нагревателем и шумоглушителем</t>
  </si>
  <si>
    <t>VVS100-R-FHVS</t>
  </si>
  <si>
    <t>Решетка вентиляционная регулируемая 150х100</t>
  </si>
  <si>
    <t>РАР 150х100</t>
  </si>
  <si>
    <t>КПЖ 1000х300</t>
  </si>
  <si>
    <t>Воздуховод из т/листовой оцинкованной стали б=0,7мм. 550х300</t>
  </si>
  <si>
    <t>Воздуховод из т/листовой оцинкованной стали б=0,7мм. 600х500</t>
  </si>
  <si>
    <t>Воздуховод из т/листовой оцинкованной стали б=0,7мм. 1000х500</t>
  </si>
  <si>
    <t>Система вентиляции П3</t>
  </si>
  <si>
    <t>Приточная установка L=7192 м3/час, N=4,0 кВт, 3х400 В в комплекте с: фильтром, вентилятором, нагревателем и шумоглушителем</t>
  </si>
  <si>
    <t>VVS075-R-FHVS</t>
  </si>
  <si>
    <t>Диффузор потолочный 300x300</t>
  </si>
  <si>
    <t>SAD-300x300</t>
  </si>
  <si>
    <t>Статическая камера под диффузор 300x300</t>
  </si>
  <si>
    <t>Гибкий алюминиевый воздуховод ∅300</t>
  </si>
  <si>
    <t>Решетка вентиляционная регулируемая 200х200</t>
  </si>
  <si>
    <t>РАР 200х200</t>
  </si>
  <si>
    <t>КПЖ 250х250</t>
  </si>
  <si>
    <t>Воздуховод из т/листовой оцинкованной стали б=0,5мм. 250х250</t>
  </si>
  <si>
    <t>Воздуховод из т/листовой оцинкованной стали б=0,7мм. 300х300</t>
  </si>
  <si>
    <t>Воздуховод из т/листовой оцинкованной стали б=0,7мм. 400х300</t>
  </si>
  <si>
    <t>Воздуховод из т/листовой оцинкованной стали б=0,7мм. 600х400</t>
  </si>
  <si>
    <t>Воздуховод из т/листовой оцинкованной стали б=0,7мм. 700х500</t>
  </si>
  <si>
    <t>Воздуховод из т/листовой оцинкованной стали б=0,7мм. 900х300</t>
  </si>
  <si>
    <t>Система вентиляции П4</t>
  </si>
  <si>
    <t>Приточно-вытяжная установка L=7084/6720 м3/час, N=4,0/4,0 кВт, 3х400В в комплекте с: фильтром, вентилятором, нагревателем и шумоглушителем</t>
  </si>
  <si>
    <t>VVS055-R-FPHCVS/VVS055-L-SFVPD_cd</t>
  </si>
  <si>
    <t>Дроссель-клапан прямоугольный 600х300</t>
  </si>
  <si>
    <t>Воздуховод из т/листовой оцинкованной стали б=0,5мм. 250х150</t>
  </si>
  <si>
    <t>Система вентиляции П5</t>
  </si>
  <si>
    <t>Приточно-вытяжная установка L=15748 м3/час, N=7,5 кВт, 3х400В
в комплекте с: фильтром, вентилятором, нагревателем и шумоглушителем</t>
  </si>
  <si>
    <t>Дроссель-клапан прямоугольный 900х300</t>
  </si>
  <si>
    <t>Воздуховод из т/листовой оцинкованной стали б=0,7мм. 900х400</t>
  </si>
  <si>
    <t>Система вентиляции П6</t>
  </si>
  <si>
    <t>Приточно-вытяжная установка L=3550 м3/час, N=0,7х2 кВт, 1х230В
в комплекте с: фильтром, вентилятором, нагревателем и шумоглушителем</t>
  </si>
  <si>
    <t>VVS030s-R-FHVS</t>
  </si>
  <si>
    <t>КПЖ 300х250</t>
  </si>
  <si>
    <t>Воздуховод из т/листовой оцинкованной стали б=0,5мм. 200х200</t>
  </si>
  <si>
    <t>Система вентиляции П7</t>
  </si>
  <si>
    <t>Приточно-вытяжная установка L=840/840 м3/час, N=0,38/0,38 кВт, 1х230В в комплекте с: фильтром, вентилятором, нагревателем и шумоглушителем</t>
  </si>
  <si>
    <t>VVS010s-R-FPVHS/VVS010s-L-SFVP_cd</t>
  </si>
  <si>
    <t>Воздуховод из т/листовой оцинкованной стали б=0,5мм. 200х150</t>
  </si>
  <si>
    <t>Воздуховод из т/листовой оцинкованной стали б=0,5мм. 250х200</t>
  </si>
  <si>
    <t>Дверь герметичная утепленная 0,4х0,9</t>
  </si>
  <si>
    <t>ДУс 0,9x0,4</t>
  </si>
  <si>
    <t>Системы вентиляции В1-В21</t>
  </si>
  <si>
    <t>Система вентиляции В1</t>
  </si>
  <si>
    <t>Вентилятор канальный L=302 м3/час, N=0,106 кВт</t>
  </si>
  <si>
    <t>К160/1</t>
  </si>
  <si>
    <t>АВЗ</t>
  </si>
  <si>
    <t>Гибкая вставка для вентилятора</t>
  </si>
  <si>
    <t>Глушитель трубчатый прямоугольный 200х100</t>
  </si>
  <si>
    <t>Маты минераловатные прошивные б=50 мм.</t>
  </si>
  <si>
    <t>URSA GEO M-25</t>
  </si>
  <si>
    <t>Система вентиляции В2</t>
  </si>
  <si>
    <t>Вентилятор канальный L=190 м3/час, N=0,076 кВт</t>
  </si>
  <si>
    <t>К125/1</t>
  </si>
  <si>
    <t>Глушитель трубчатый прямоугольный 100х100</t>
  </si>
  <si>
    <t>Решетка вентиляционная регулируемая 100x100</t>
  </si>
  <si>
    <t>РАР-100x100</t>
  </si>
  <si>
    <t>Система вентиляции В3</t>
  </si>
  <si>
    <t>Вентилятор крышный L=6114 м3/час, N=3,0 кВт</t>
  </si>
  <si>
    <t>RFF-400</t>
  </si>
  <si>
    <t>Глушитель трубчатый прямоугольный 700х500</t>
  </si>
  <si>
    <t>ГТП 700х500</t>
  </si>
  <si>
    <t>Система вентиляции В4</t>
  </si>
  <si>
    <t>Система вентиляции В5</t>
  </si>
  <si>
    <t>Вентилятор крышный L=17998 м3/час, N=11,0 кВт</t>
  </si>
  <si>
    <t>Глушитель трубчатый прямоугольный 1000х500</t>
  </si>
  <si>
    <t>ГТП 1000х500</t>
  </si>
  <si>
    <t>Дроссель-клапан прямоугольный 150х150</t>
  </si>
  <si>
    <t>Дроссель-клапан прямоугольный 250х200</t>
  </si>
  <si>
    <t>Дроссель-клапан прямоугольный 250х250</t>
  </si>
  <si>
    <t>Дроссель-клапан прямоугольный 300х250</t>
  </si>
  <si>
    <t>Дроссель-клапан прямоугольный 450х250</t>
  </si>
  <si>
    <t>Воздуховод из т/листовой оцинкованной стали б=0,5мм. 150х150</t>
  </si>
  <si>
    <t>Воздуховод из т/листовой оцинкованной стали б=0,7мм. 450х250</t>
  </si>
  <si>
    <t>Воздуховод из т/листовой оцинкованной стали б=0,7мм. 500х400</t>
  </si>
  <si>
    <t>Воздуховод из т/листовой оцинкованной стали б=0,7мм. 800х500</t>
  </si>
  <si>
    <t>Система вентиляции В6</t>
  </si>
  <si>
    <t>Решетка вентиляционная регулируемая 150x100</t>
  </si>
  <si>
    <t>РАР-150x100</t>
  </si>
  <si>
    <t>Система вентиляции В10</t>
  </si>
  <si>
    <t>Вентилятор крышный L=4513 м3/час, N=2,2 кВт</t>
  </si>
  <si>
    <t>RFF-355</t>
  </si>
  <si>
    <t>Глушитель трубчатый прямоугольный 600х250</t>
  </si>
  <si>
    <t>ГТП 600х250</t>
  </si>
  <si>
    <t>КПЖ 250х200</t>
  </si>
  <si>
    <t>КПЖ 250х300</t>
  </si>
  <si>
    <t>Воздуховод из т/листовой оцинкованной стали б=0,7мм. 350х250</t>
  </si>
  <si>
    <t>Воздуховод из т/листовой оцинкованной стали б=0,7мм. 600х250</t>
  </si>
  <si>
    <t>Система вентиляции В11</t>
  </si>
  <si>
    <t>Вентилятор крышный L=3517 м3/час, N=2,2 кВт</t>
  </si>
  <si>
    <t>Глушитель трубчатый прямоугольный 500х250</t>
  </si>
  <si>
    <t>ГТП 500х250</t>
  </si>
  <si>
    <t>КПЖ 250х150</t>
  </si>
  <si>
    <t>Система вентиляции В12</t>
  </si>
  <si>
    <t>Вентилятор канальный L=1014 м3/час, N=0,821 кВт</t>
  </si>
  <si>
    <t>KE(KT)50-30/25.4E</t>
  </si>
  <si>
    <t>Глушитель трубчатый прямоугольный 200х200</t>
  </si>
  <si>
    <t>ГТП 200х200</t>
  </si>
  <si>
    <t>Дроссель-клапан прямоугольный 200х150</t>
  </si>
  <si>
    <t>Система вентиляции В13</t>
  </si>
  <si>
    <t>Вентилятор канальный L=925 м3/час, N=0,821 кВт</t>
  </si>
  <si>
    <t>Система вентиляции В14</t>
  </si>
  <si>
    <t>Вентилятор канальный L=218 м3/час, N=0,106 кВт</t>
  </si>
  <si>
    <t>Глушитель трубчатый прямоугольный 150х100</t>
  </si>
  <si>
    <t>ГТП 150х100</t>
  </si>
  <si>
    <t>Система вентиляции В15</t>
  </si>
  <si>
    <t>Вентилятор крышный L=2636 м3/час, N=1,1 кВт</t>
  </si>
  <si>
    <t>RFF-315</t>
  </si>
  <si>
    <t>Глушитель трубчатый прямоугольный 400х250</t>
  </si>
  <si>
    <t>ГТП 400х250</t>
  </si>
  <si>
    <t>КПЖ 150х100</t>
  </si>
  <si>
    <t>Воздуховод из т/листовой оцинкованной стали б=0,5мм. 400х250</t>
  </si>
  <si>
    <t>Система вентиляции В16</t>
  </si>
  <si>
    <t>Вентилятор крышный L=4448 м3/час, N=2,2 кВт</t>
  </si>
  <si>
    <t>Глушитель трубчатый прямоугольный 550х300</t>
  </si>
  <si>
    <t>ГТП 550х300</t>
  </si>
  <si>
    <t>Система вентиляции В17</t>
  </si>
  <si>
    <t>Вентилятор канальный L=300 м3/час, N=0,106 кВт</t>
  </si>
  <si>
    <t>Система вентиляции В18</t>
  </si>
  <si>
    <t>Вентилятор канальный L=150 м3/час, N=0,076 кВт</t>
  </si>
  <si>
    <t>Система вентиляции В19</t>
  </si>
  <si>
    <t>Вентилятор канальный L=500 м3/час, N=0,122 кВт</t>
  </si>
  <si>
    <t>К200/1</t>
  </si>
  <si>
    <t>Воздуховод из т/листовой оцинкованной стали б=0,5мм. ∅150</t>
  </si>
  <si>
    <t>Система вентиляции В20</t>
  </si>
  <si>
    <t>Вентилятор канальный L=1100 м3/час, N=0,21 кВт</t>
  </si>
  <si>
    <t>К315/1</t>
  </si>
  <si>
    <t>Воздуховод из т/листовой оцинкованной стали б=0,5мм. ∅250</t>
  </si>
  <si>
    <t>Система вентиляции В21</t>
  </si>
  <si>
    <t>Системы вентиляции ВЕ1-ВЕ44</t>
  </si>
  <si>
    <t>Вентилятор настенный L=400м3/час; N=0.029 кВт</t>
  </si>
  <si>
    <t>ВН-160</t>
  </si>
  <si>
    <t>Решетка вентиляционная регулируемая 150x150</t>
  </si>
  <si>
    <t>РАР-150x150</t>
  </si>
  <si>
    <t>Решетка вентиляционная регулируемая 200x100</t>
  </si>
  <si>
    <t>РАР-200x100</t>
  </si>
  <si>
    <t>Решетка вентиляционная регулируемая 200x150</t>
  </si>
  <si>
    <t>РАР-200x150</t>
  </si>
  <si>
    <t>Решетка вентиляционная регулируемая 200x200</t>
  </si>
  <si>
    <t>РАР-200x200</t>
  </si>
  <si>
    <t>Решетка вентиляционная регулируемая 250x250</t>
  </si>
  <si>
    <t>РАР-250x250</t>
  </si>
  <si>
    <t>Решетка вентиляционная регулируемая 300x250</t>
  </si>
  <si>
    <t>РАР-300x250</t>
  </si>
  <si>
    <t>Решетка вентиляционная регулируемая 350x200</t>
  </si>
  <si>
    <t>РАР-350x200</t>
  </si>
  <si>
    <t>Решетка вентиляционная регулируемая 350x250</t>
  </si>
  <si>
    <t>РАР-350x250</t>
  </si>
  <si>
    <t>Решетка вентиляционная регулируемая 350x350</t>
  </si>
  <si>
    <t>РАР-350x350</t>
  </si>
  <si>
    <t>Решетка вентиляционная регулируемая 400x200</t>
  </si>
  <si>
    <t>РАР-400x200</t>
  </si>
  <si>
    <t>Решетка вентиляционная регулируемая 450x250</t>
  </si>
  <si>
    <t>РАР-450x250</t>
  </si>
  <si>
    <t>Решетка вентиляционная регулируемая 500x200</t>
  </si>
  <si>
    <t>РАР-500x200</t>
  </si>
  <si>
    <t>Решетка вентиляционная регулируемая 600x250</t>
  </si>
  <si>
    <t>РАР-600x250</t>
  </si>
  <si>
    <t>Вентилятор бытовой настенный</t>
  </si>
  <si>
    <t>Solo 100S</t>
  </si>
  <si>
    <t>Келет</t>
  </si>
  <si>
    <t>Воздуховод из т/листовой оцинкованной стали б=0,7мм. ∅315</t>
  </si>
  <si>
    <t>Воздуховод из т/листовой оцинкованной стали б=0,7мм. 350х200</t>
  </si>
  <si>
    <t>Воздуховод из т/листовой оцинкованной стали б=0,7мм. 500х200</t>
  </si>
  <si>
    <t>Универсальная передвижная вентиляционная установка 2500м3/час; 3,0кВт</t>
  </si>
  <si>
    <t>УПВУ 10-2</t>
  </si>
  <si>
    <t>ВентСтрой</t>
  </si>
  <si>
    <t>Системы дымоудаления ВД1</t>
  </si>
  <si>
    <t>Вентилятор крышный дымоудаления L=62923 м3/час, N=30,0 кВт</t>
  </si>
  <si>
    <t>RFF-1250-SE</t>
  </si>
  <si>
    <t>Клапан противопожарный с нормально закрытой заслонкой потолочный с реверсивным электроприводом Belimo 1000х1000</t>
  </si>
  <si>
    <t>КД 1000х1000</t>
  </si>
  <si>
    <t>Системы компенсации дымоудаления ДП1</t>
  </si>
  <si>
    <t>Вентилятор крышный подпора L=62923 м3/час, N=18,5 кВт</t>
  </si>
  <si>
    <t>AXF-1250</t>
  </si>
  <si>
    <t>Переходник крышный</t>
  </si>
  <si>
    <t>Гибкая вставка</t>
  </si>
  <si>
    <t>Защита от атмосферных осадков</t>
  </si>
  <si>
    <t>Система подпора ДП2, ДП3, ДП4, ДП5</t>
  </si>
  <si>
    <t>Вентилятор подпора крышный L=11453 м3/час, N=2,2 кВт</t>
  </si>
  <si>
    <t>AXF-500</t>
  </si>
  <si>
    <t>Вентилятор подпора крышный L=445 м3/час, N=0,18 кВт</t>
  </si>
  <si>
    <t>AXF-400</t>
  </si>
  <si>
    <t>Дифференциальный датчик давления воздуха</t>
  </si>
  <si>
    <t>PS500</t>
  </si>
  <si>
    <t>ЛИССАНТ</t>
  </si>
  <si>
    <t>Нагреватель электрический канальный N=9.0 кВт</t>
  </si>
  <si>
    <t>НК-250</t>
  </si>
  <si>
    <t>Воздуховод класса П с пределом огнестойкости 2,5 часа, б=1,0мм. ∅160</t>
  </si>
  <si>
    <t>ГОСТ 19904-90</t>
  </si>
  <si>
    <t>Воздуховод класса П с пределом огнестойкости 2,5 часа, б=1,0мм. ∅710</t>
  </si>
  <si>
    <t>Сетка металлическая</t>
  </si>
  <si>
    <t>м2.</t>
  </si>
  <si>
    <t>Материал базальтовый огнезащитный рулонный б=13мм.</t>
  </si>
  <si>
    <t>МБОР-13ф</t>
  </si>
  <si>
    <t>Кондиционирование</t>
  </si>
  <si>
    <t>Прецизионный кондиционер Qх=16,3 кВт</t>
  </si>
  <si>
    <t>ED.X-211</t>
  </si>
  <si>
    <t>Emicon</t>
  </si>
  <si>
    <t>1-основной 1-резервный</t>
  </si>
  <si>
    <t>Воздушный конденсатор Qх=16,3 кВт</t>
  </si>
  <si>
    <t>CR Kc-22</t>
  </si>
  <si>
    <t>Наружный блок MULTI V i</t>
  </si>
  <si>
    <t>ARUM200LTE6</t>
  </si>
  <si>
    <t>LG</t>
  </si>
  <si>
    <t>Наружный блок MULTI V S</t>
  </si>
  <si>
    <t>ARUN040LSS0</t>
  </si>
  <si>
    <t>Наружный блок MULTI F - R32</t>
  </si>
  <si>
    <t>MU2R15 U12</t>
  </si>
  <si>
    <t>Внутренний блок DUALVANE CST 4WAY</t>
  </si>
  <si>
    <t>ARNU48GTAB4</t>
  </si>
  <si>
    <t>Внутренний блок FLOOR STANDING(PAC)</t>
  </si>
  <si>
    <t>ARNU48GPTA4</t>
  </si>
  <si>
    <t>Внутренний блок Wall Mounted (Standard Plus(S))</t>
  </si>
  <si>
    <t>MJ07PC NSJ</t>
  </si>
  <si>
    <t>Медная трубка ∅6.35</t>
  </si>
  <si>
    <t>Медная трубка ∅9.52</t>
  </si>
  <si>
    <t>Медная трубка ∅12.7</t>
  </si>
  <si>
    <t>Медная трубка ∅15.88</t>
  </si>
  <si>
    <t>Коллектор (кол-во ответвленией - 2)</t>
  </si>
  <si>
    <t>ARBLN07121</t>
  </si>
  <si>
    <t>ARBLN03321</t>
  </si>
  <si>
    <t>В1</t>
  </si>
  <si>
    <t>Трубопровод из стальных водогазопроводных труб с цинковым покрытием ∅15х2,8</t>
  </si>
  <si>
    <t>ГОСТ 3562-75</t>
  </si>
  <si>
    <t>241-101-0401</t>
  </si>
  <si>
    <t>428,00 м в изоляции</t>
  </si>
  <si>
    <t>Трубопровод из стальных водогазопроводных труб с цинковым покрытием ∅20х2,8</t>
  </si>
  <si>
    <t>241-101-0402</t>
  </si>
  <si>
    <t>42,00 м в изоляции</t>
  </si>
  <si>
    <t>Трубопровод из стальных водогазопроводных труб с цинковым покрытием   ∅25х3,2</t>
  </si>
  <si>
    <t>241-101-0403</t>
  </si>
  <si>
    <t>52,00 м в изоляции</t>
  </si>
  <si>
    <t>Трубопровод из стальных водогазопроводных труб с цинковым покрытием ∅32х3,2</t>
  </si>
  <si>
    <t>241-101-0404</t>
  </si>
  <si>
    <t>5,00 м в изоляции</t>
  </si>
  <si>
    <t>Трубопровод из стальных водогазопроводных труб с цинковым покрытием ∅40х3,5</t>
  </si>
  <si>
    <t>241-101-0405</t>
  </si>
  <si>
    <t>3,00 м в изоляции</t>
  </si>
  <si>
    <t>Трубопровод из стальных водогазопроводных труб с цинковым покрытием ∅50х3,5</t>
  </si>
  <si>
    <t>241-101-0406</t>
  </si>
  <si>
    <t>3,0 м в изоляции</t>
  </si>
  <si>
    <t>Трубопровод из стальных водогазопроводных труб с цинковым покрытием ∅65х4,0</t>
  </si>
  <si>
    <t>241-101-0408</t>
  </si>
  <si>
    <t>Трубопровод из стальных водогазопроводных труб с цинковым покрытием  ∅80х4,0</t>
  </si>
  <si>
    <t>241-101-0410</t>
  </si>
  <si>
    <t>321,00 м в изоляции</t>
  </si>
  <si>
    <t>Труба напорная из полипропилена PP-R не армированная SDR 11 PN 10    ∅20х1,9</t>
  </si>
  <si>
    <t>ГОСТ 32415-2013</t>
  </si>
  <si>
    <t>241-205-1301</t>
  </si>
  <si>
    <t>Труба напорная из полипропилена PP-R не армированная SDR 11 PN 10     ∅25х2,3</t>
  </si>
  <si>
    <t>241-205-1302</t>
  </si>
  <si>
    <t>Кран поливочный         ∅15:</t>
  </si>
  <si>
    <t>Кран шаровый латунный муфтовый (В-В), для воды,пара,Т до +150 PN 10  ∅15</t>
  </si>
  <si>
    <t>ГОСТ 21345-2005</t>
  </si>
  <si>
    <t>242-207-3701</t>
  </si>
  <si>
    <t>Кран шаровый латунный, штуцерный (Н-Н), с рычажной рукояткой, для воды ∅15</t>
  </si>
  <si>
    <t xml:space="preserve">Рукав резинотканевый диаметром 16 мм </t>
  </si>
  <si>
    <t>ГОСТ 18698-79</t>
  </si>
  <si>
    <t>261-107-0752</t>
  </si>
  <si>
    <t>Смеситель для  двухрукояточный, с подводкой в различных отверстиях, настенный, с душевой сеткой на гибком шланге</t>
  </si>
  <si>
    <t>ГОСТ 25809-96</t>
  </si>
  <si>
    <t>244-104-0505</t>
  </si>
  <si>
    <t>Тройник полипропиленовый PP-R переходной приварной под углом 90° ∅32/20/32</t>
  </si>
  <si>
    <t xml:space="preserve">ГОСТ 32415-2013 </t>
  </si>
  <si>
    <t>241-209-2011</t>
  </si>
  <si>
    <t>Тройник полипропиленовый PP-R переходной приварной под углом 90° ∅25/25/25</t>
  </si>
  <si>
    <t>241-209-2008</t>
  </si>
  <si>
    <t>Тройник полипропиленовый PP-R переходной приварной под углом 90° ∅25/20/25</t>
  </si>
  <si>
    <t>241-209-2002</t>
  </si>
  <si>
    <t>Тройник полипропиленовый PP-R переходной приварной под углом 90° ∅20/20/20</t>
  </si>
  <si>
    <t>241-209-1901</t>
  </si>
  <si>
    <t>Отвод полипропиленовый PP-R 90° приварной ∅25</t>
  </si>
  <si>
    <t>241-208-2502</t>
  </si>
  <si>
    <t>Отвод полипропиленовый PP-R 90° приварной ∅20</t>
  </si>
  <si>
    <t>241-208-2501</t>
  </si>
  <si>
    <t>Задвижка фланцевая с обрезиненным клином, с невыдвижным шпинделем,  корпус из серого чугуна, с маховиком, для воды, Т до +75°С, PN 16 ∅80</t>
  </si>
  <si>
    <t>30ч39р</t>
  </si>
  <si>
    <t>242-101-0602</t>
  </si>
  <si>
    <t>ГОСТ  5762-2002</t>
  </si>
  <si>
    <t>Задвижка фланцевая параллельная двухдисковая с выдвижным шпинделем, серого чугуна, с электроприводом, для воды и пара, Т до +225°С, PN 10   ∅50</t>
  </si>
  <si>
    <t>30ч906бр</t>
  </si>
  <si>
    <t>519-101-0101</t>
  </si>
  <si>
    <t>Задвижка фланцевая универсальная с обрезиненным клином, с невыдвижным шпинделем EPDM,  корпус из ВЧШГ, для воды, Т до +70°С, PN 10   ∅50</t>
  </si>
  <si>
    <t>ГОСТ 5762-2002</t>
  </si>
  <si>
    <t>242-101-1001-0001</t>
  </si>
  <si>
    <t>Клапан обратный  чугунный муфтовый для воды T до +225°С PN16, марки 16кч11р Ф32</t>
  </si>
  <si>
    <t>ГОСТ 33423-2015</t>
  </si>
  <si>
    <t>242-304-0604</t>
  </si>
  <si>
    <t>Фильтр механической очистки латунный муфтовый (В-В), прямой, для систем  водоснабжения и отопления, Т до +110°С, PN 20  DN 32</t>
  </si>
  <si>
    <t>СТ РК ГОСТ Р 50553-2010</t>
  </si>
  <si>
    <t>242-404-1104</t>
  </si>
  <si>
    <t>Вентиль запорный муфтовый из серого чугуна Pу=1,0мПа, t= +225C ∅15</t>
  </si>
  <si>
    <t>15кч18п</t>
  </si>
  <si>
    <t>242-301-1201</t>
  </si>
  <si>
    <t>Вентиль запорный муфтовый из серого чугуна Pу=1,0мПа, t= +225C   ∅20</t>
  </si>
  <si>
    <t>242-301-1202</t>
  </si>
  <si>
    <t>Вентиль запорный муфтовый из серого чугуна Pу=1,0мПа, t= +225C    ∅25</t>
  </si>
  <si>
    <t>242-301-1203</t>
  </si>
  <si>
    <t>Вентиль запорный муфтовый из серого чугуна Pу=1,0мПа, t= +225C    ∅32</t>
  </si>
  <si>
    <t>Вентиль запорный муфтовый из серого чугуна Pу=1,0мПа, t= +225C   ∅40</t>
  </si>
  <si>
    <t>242-301-1204</t>
  </si>
  <si>
    <t>Крепление для трубопроводов</t>
  </si>
  <si>
    <t>261-301-0219</t>
  </si>
  <si>
    <t>Хомуты для крепления труб ∅32</t>
  </si>
  <si>
    <t>261-301-0221</t>
  </si>
  <si>
    <t>Хомуты для крепления труб  ∅25</t>
  </si>
  <si>
    <t>Хомуты для крепления труб  ∅20</t>
  </si>
  <si>
    <t xml:space="preserve">Шпильки </t>
  </si>
  <si>
    <t>261-107-0644</t>
  </si>
  <si>
    <t>Анкер забиваемый размерами 10 ммх40 мм</t>
  </si>
  <si>
    <t>317-103-0103</t>
  </si>
  <si>
    <t xml:space="preserve">Герметик акриловый терморасширяющийся противопожарный для огнезащиты ОГНЕЗА-ГТ </t>
  </si>
  <si>
    <t>ГОСТ 25621-83</t>
  </si>
  <si>
    <t>235-202-0121</t>
  </si>
  <si>
    <t>Гибкая трубчатая изоляция из вспененного каучук                       ∅9х22</t>
  </si>
  <si>
    <t>СТ РК 3364-2019</t>
  </si>
  <si>
    <t>234-303-0208</t>
  </si>
  <si>
    <t>Гибкая трубчатая изоляция из вспененного каучук                       ∅9х28</t>
  </si>
  <si>
    <t>234-303-0210</t>
  </si>
  <si>
    <t>Гибкая трубчатая изоляция из вспененного каучук                       ∅9х35</t>
  </si>
  <si>
    <t>234-303-0212</t>
  </si>
  <si>
    <t>Гибкая трубчатая изоляция из вспененного каучук                       ∅9х42</t>
  </si>
  <si>
    <t>234-303-0214</t>
  </si>
  <si>
    <t>Гибкая трубчатая изоляция из вспененного каучук                       ∅9х48</t>
  </si>
  <si>
    <t>234-303-0215</t>
  </si>
  <si>
    <t>Гибкая трубчатая изоляция из вспененного каучук                       ∅9х60</t>
  </si>
  <si>
    <t>234-303-0218</t>
  </si>
  <si>
    <t>Гибкая трубчатая изоляция из вспененного каучук                       ∅9х76</t>
  </si>
  <si>
    <t>234-303-0221</t>
  </si>
  <si>
    <t>Гибкая трубчатая изоляция из вспененного каучук                       ∅9х89</t>
  </si>
  <si>
    <t>234-303-0223</t>
  </si>
  <si>
    <t>Многонасосная установка Grundfos HYDRO MULTI-E 3 CRE 5-5
Q=14,40м3/ч, H=25,00 м P=3х1,50кВт</t>
  </si>
  <si>
    <t>2раб. 1 рез.насос</t>
  </si>
  <si>
    <t>Напорный гидробак V-500 л</t>
  </si>
  <si>
    <t>Насосная установка пожаротушения GrundfosHydro FR CM25-3A S2NJ ADLU2Q=26,65 м3/ч, H=32,00м, P=2х5,50кВт</t>
  </si>
  <si>
    <t>1раб. 1 рез.насос</t>
  </si>
  <si>
    <t>Кран пожарный    ∅50</t>
  </si>
  <si>
    <t xml:space="preserve">Клапан (вентиль) запорный латунный муфтовый, пожарный                 ∅50              </t>
  </si>
  <si>
    <t>1Б1Р</t>
  </si>
  <si>
    <t>242-303-0301</t>
  </si>
  <si>
    <t>головка соединительная рукавная ГР-50</t>
  </si>
  <si>
    <t>ГОСТ 2217-78*</t>
  </si>
  <si>
    <t>244-401-0101</t>
  </si>
  <si>
    <t>головка соединительная муфтовая         ГМ-50</t>
  </si>
  <si>
    <t>244-401-0102</t>
  </si>
  <si>
    <t xml:space="preserve">ствол пожарный ручной РС-50 d 16мм  </t>
  </si>
  <si>
    <t>ГОСТ 9923-80*</t>
  </si>
  <si>
    <t>244-403-0101</t>
  </si>
  <si>
    <t xml:space="preserve">рукав пожарный напорный латексированный диаметром 51 мм </t>
  </si>
  <si>
    <t>СТ РК 1714-2007</t>
  </si>
  <si>
    <t>244-402-0101</t>
  </si>
  <si>
    <t xml:space="preserve">шкаф стальной540х1300х230   </t>
  </si>
  <si>
    <t xml:space="preserve">320 НОК </t>
  </si>
  <si>
    <t>248-307-0106</t>
  </si>
  <si>
    <t>Огнетушитель порошковый 10 л</t>
  </si>
  <si>
    <t>ОП-10</t>
  </si>
  <si>
    <t>248-305-0106</t>
  </si>
  <si>
    <t>В1.1(Столовая)</t>
  </si>
  <si>
    <t>Трубопровод из стальных водогазопроводных труб с цинковым покрытием  ∅25х3,2</t>
  </si>
  <si>
    <t>Трубопровод из стальных водогазопроводных труб с цинковым покрытием  ∅32х3,2</t>
  </si>
  <si>
    <t>Трубопровод из стальных водогазопроводных труб с цинковым покрытием  ∅40х3,5</t>
  </si>
  <si>
    <t xml:space="preserve"> Трубопровод из стальных водогазопроводных труб с цинковым покрытием ∅65х4,0</t>
  </si>
  <si>
    <t>Труба напорная из полипропилена PP-R не армированная SDR 11 PN 10  ∅25х2,3</t>
  </si>
  <si>
    <t>Труба напорная из полипропилена PP-R не армированная SDR 11 PN 10  ∅32х2,9"</t>
  </si>
  <si>
    <t>241-205-1303</t>
  </si>
  <si>
    <t>Кран поливочный      ∅15:</t>
  </si>
  <si>
    <t>Кран шаровый латунный муфтовый (В-В), для воды,пара,Т до +150 PN 16 ∅15</t>
  </si>
  <si>
    <t>241-209-2005</t>
  </si>
  <si>
    <t>Тройник полипропиленовый PP-R переходной приварной под углом 90° ∅32/25/32</t>
  </si>
  <si>
    <t>Тройник полипропиленовый PP-R переходной приварной под углом 90° ∅32/25/25</t>
  </si>
  <si>
    <t>241-209-2007</t>
  </si>
  <si>
    <t>Отвод полипропиленовый PP-R 90° приварной  ∅32</t>
  </si>
  <si>
    <t>241-208-2503</t>
  </si>
  <si>
    <t>Отвод полипропиленовый PP-R 90° приварной  ∅25</t>
  </si>
  <si>
    <t>Отвод полипропиленовый PP-R 90° приварной  ∅20</t>
  </si>
  <si>
    <t>В1 (Столовая)</t>
  </si>
  <si>
    <t>Задвижка фланцевая универсальная с обрезиненным клином, с невыдвижным шпинделем EPDM,  корпус из ВЧШГ, для воды, Т до +70°С, PN 10   ∅65</t>
  </si>
  <si>
    <t>242-101-1002-0001</t>
  </si>
  <si>
    <t>Клапан обратный  чугунный муфтовый для воды T до +225°С PN16, 
марки 16кч11р  ∅50</t>
  </si>
  <si>
    <t>242-304-0606</t>
  </si>
  <si>
    <t>Фильтр механической очистки латунный муфтовый (В-В), прямой, для систем  водоснабжения и отопления, Т до +110°С, PN 20  DN 50</t>
  </si>
  <si>
    <t>242-404-1106</t>
  </si>
  <si>
    <t>Вентиль запорный муфтовый из серого чугуна Pу=1,0мПа, t= +225C   ∅15</t>
  </si>
  <si>
    <t>Вентиль запорный муфтовый из серого чугуна Pу=1,0мПа, t= +225C   ∅25</t>
  </si>
  <si>
    <t>Хомуты для крепления труб  ∅32</t>
  </si>
  <si>
    <t>Гибкая трубчатая изоляция из вспененного каучук   ∅9х22</t>
  </si>
  <si>
    <t xml:space="preserve"> Гибкая трубчатая изоляция из вспененного каучук   ∅9х28</t>
  </si>
  <si>
    <t>Гибкая трубчатая изоляция из вспененного каучук      ∅9х35</t>
  </si>
  <si>
    <t>Гибкая трубчатая изоляция из вспененного каучук      ∅9х42</t>
  </si>
  <si>
    <t>Гибкая трубчатая изоляция из вспененного каучук     ∅9х48</t>
  </si>
  <si>
    <t>Гибкая трубчатая изоляция из вспененного каучук    ∅9х60</t>
  </si>
  <si>
    <t>Гибкая трубчатая изоляция из вспененного каучук    ∅9х76</t>
  </si>
  <si>
    <t>Водомерный узел 1</t>
  </si>
  <si>
    <t>Счетчик холодной воды многоструйный с импульсным выходом и радиомодулем класса C,  DN 50, Qn 15,0 м3/ч, Tmax 50°».</t>
  </si>
  <si>
    <t>244-301-0801</t>
  </si>
  <si>
    <t>Манометр общего назначения 1.0 МПА ОБМ100</t>
  </si>
  <si>
    <t>ГОСТ8625-77*</t>
  </si>
  <si>
    <t>Задвижка фланцевая универсальная с обрезиненным клином, с невыдвижным шпинделем EPDM,  корпус из ВЧШГ, для воды, Т до +70°С, PN 10  ∅65</t>
  </si>
  <si>
    <t>242-101-1002</t>
  </si>
  <si>
    <t>Задвижка фланцевая универсальная с обрезиненным клином, с невыдвижным шпинделем EPDM,  корпус из ВЧШГ, для воды, Т до +70°С, PN 10  ∅125</t>
  </si>
  <si>
    <t>242-101-1005</t>
  </si>
  <si>
    <t xml:space="preserve"> Кран пробковый трехходовый натяжной муфтовый с фланцем для контрольного  манометра Ру-1,6 МПа    Ф 15                                 </t>
  </si>
  <si>
    <t>11б18бк</t>
  </si>
  <si>
    <t>Вентиль запорный муфтовый из серого чугуна Pу=1,0мПа, t= +225C  Ф 40</t>
  </si>
  <si>
    <t>15кч18р</t>
  </si>
  <si>
    <t>242-301-1205</t>
  </si>
  <si>
    <t>Закладная конструкция для манометра</t>
  </si>
  <si>
    <t>3кч-47-87</t>
  </si>
  <si>
    <t>Трубопровод из стальных водогазопроводных труб с цинковым покрытием ∅125х4,5</t>
  </si>
  <si>
    <t>241-101-0414</t>
  </si>
  <si>
    <t>Кронштейн для крепления водомерного узла</t>
  </si>
  <si>
    <t>Фильтр механической очистки латунный муфтовый (В-В), прямой, для систем водоснабжения и отопления, Т до +110°С, PN 20  DN 50</t>
  </si>
  <si>
    <t>Труба полиэтиленовая  PE 100 SDR 17 ∅140х8,3</t>
  </si>
  <si>
    <t>ГОСТ 18599-2001</t>
  </si>
  <si>
    <t>Водомерный узел 2</t>
  </si>
  <si>
    <t>Манометр общего назначения 1.0 МПА   ОБМ100</t>
  </si>
  <si>
    <t>Задвижка фланцевая универсальная с обрезиненным клином, с невыдвижным шпинделем EPDM,   корпус из ВЧШГ, для воды, Т до +70°С, PN 10  ∅65</t>
  </si>
  <si>
    <t xml:space="preserve">  Кран пробковый трехходовый натяжной муфтовый с фланцем для контрольного   манометра Ру-1,6 МПа    Ф 15                                 </t>
  </si>
  <si>
    <t>Т3, Т4</t>
  </si>
  <si>
    <t>Трубопровод из стальных водогазопроводных труб с цинковым покрытием ∅25х3,2</t>
  </si>
  <si>
    <t>Труба напорная из полиэтилена повышенной термостойкости PERT-I; 20х1,9; PN 10</t>
  </si>
  <si>
    <t>241-205-0102</t>
  </si>
  <si>
    <t>Труба напорная из полиэтилена повышенной термостойкости PERT-I; 25х2,5; PN 10</t>
  </si>
  <si>
    <t>241-205-0103</t>
  </si>
  <si>
    <t>Счетчик горячей воды  одноструйный  класса "В" со встроенным радиомодулем  DN 25, Qn 2,5 м3/ч, Tmax 90°.</t>
  </si>
  <si>
    <t>244-301-0207</t>
  </si>
  <si>
    <t>Счетчик горячей воды  одноструйный  класса "В" со встроенным радиомодулем   DN 40, Qn 10,0 м3/ч, Tmax 90°.</t>
  </si>
  <si>
    <t>244-301-0209</t>
  </si>
  <si>
    <t>Фильтр механической очистки латунный муфтовый (В-В), прямой, для систем водоснабжения и отопления, Т до +110°С, PN 20  DN 40</t>
  </si>
  <si>
    <t>242-404-1105</t>
  </si>
  <si>
    <t>Фильтр механической очистки латунный муфтовый (В-В), прямой, для систем водоснабжения и отопления, Т до +110°С, PN 20  DN 40 ∅25</t>
  </si>
  <si>
    <t>242-404-1103</t>
  </si>
  <si>
    <t>Вентиль запорный муфтовый из серого чугуна Pу=1,0мПа, t= +225C  ∅15</t>
  </si>
  <si>
    <t>Вентиль запорный муфтовый из серого чугуна Pу=1,0мПа, t= +225C  ∅20</t>
  </si>
  <si>
    <t>Вентиль запорный муфтовый из серого чугуна Pу=1,0мПа, t= +225C  ∅25</t>
  </si>
  <si>
    <t>Вентиль запорный муфтовый из серого чугуна Pу=1,0мПа, t= +225C  ∅32</t>
  </si>
  <si>
    <t>Вентиль запорный муфтовый из серого чугуна Pу=1,0мПа, t= +225C  ∅50</t>
  </si>
  <si>
    <t>Воздухоудалитель автоматический, из латуни, с обратным клапаном, Т от 0°С до +100°С, PN 10, DN 15</t>
  </si>
  <si>
    <t>245-405-1502</t>
  </si>
  <si>
    <t>Смеситель для умывальника однорукояточный/двухрукояточный с прямым изливом  набортный/настенный, излив с аэратором</t>
  </si>
  <si>
    <t>244-104-0408</t>
  </si>
  <si>
    <t>Смеситель для душа двухрукояточный, с подводкой в различных отверстиях, застенный, с душевой сеткой на штанге</t>
  </si>
  <si>
    <t>244-104-0504</t>
  </si>
  <si>
    <t>Смеситель для биде набортный</t>
  </si>
  <si>
    <t>244-104-0509</t>
  </si>
  <si>
    <t>Манометр общего назначения 1.0 МПА  ОБМ100</t>
  </si>
  <si>
    <t>Циркуляционный насос для системы 
ГВС UPS 25-80 N180 Q=1,52м3/ч, H=5,0 м, P=2x0,165кВт</t>
  </si>
  <si>
    <t>511-403-0702</t>
  </si>
  <si>
    <t>Т3(Столовая)</t>
  </si>
  <si>
    <t>ГОСТ 3562-76</t>
  </si>
  <si>
    <t>Труба напорная из полиэтилена повышенной термостойкости PERT-I; 32х2,9; PN 10</t>
  </si>
  <si>
    <t>241-205-0104</t>
  </si>
  <si>
    <t>Тройник полипропиленовый PP-R переходной приварной под углом 90°  ∅32/25/25</t>
  </si>
  <si>
    <t>Тройник полипропиленовый PP-R переходной приварной под углом 90°∅25/20/25</t>
  </si>
  <si>
    <t>Счетчик горячей воды  одноструйный  класса "В" со встроенным радиомодулем  DN 32, Qn 6,0 м3/ч, Tmax 90°.</t>
  </si>
  <si>
    <t>244-301-0210</t>
  </si>
  <si>
    <t>Фильтр механической очистки латунный муфтовый (В-В), прямой, для систем водоснабжения и отопления, Т до +110°С, PN 20  DN 32</t>
  </si>
  <si>
    <t>Вентиль запорный муфтовый из серого чугуна Pу=1,0мПа, t= +225C ∅20</t>
  </si>
  <si>
    <t>Вентиль запорный муфтовый из серого чугуна Pу=1,0мПа, t= +225C ∅25</t>
  </si>
  <si>
    <t>Вентиль запорный муфтовый из серого чугуна Pу=1,0мПа, t= +225C ∅40</t>
  </si>
  <si>
    <t>Вентиль запорный муфтовый из серого чугуна Pу=1,0мПа, t= +225C ∅50</t>
  </si>
  <si>
    <t>Хомуты для крепления труб ∅25</t>
  </si>
  <si>
    <t>Хомуты для крепления труб ∅20</t>
  </si>
  <si>
    <t>Смеситель для умывальника однорукояточный/двухрукояточный с прямым изливом   набортный/настенный, излив с аэратором</t>
  </si>
  <si>
    <t>Смеситель для душа двухрукояточный, с подводкой в различных отверстиях,  застенный, с душевой сеткой на штанге</t>
  </si>
  <si>
    <t>Смеситель для моек однорукояточный/двухрукояточный с прямым изливом   набортный/настенный, излив с аэратором</t>
  </si>
  <si>
    <t>244-104-0406</t>
  </si>
  <si>
    <t>К1</t>
  </si>
  <si>
    <t>Ревизия канализационная ПВХ с уплотнительной резинкой   ∅100</t>
  </si>
  <si>
    <t>ГОСТ 32414-2013</t>
  </si>
  <si>
    <t>241-220-0204</t>
  </si>
  <si>
    <t>Ревизия канализационная ПВХ с уплотнительной резинкой   ∅50</t>
  </si>
  <si>
    <t>241-220-0201</t>
  </si>
  <si>
    <t>Прочистка ПВХ  ∅110/∅50</t>
  </si>
  <si>
    <t xml:space="preserve"> 241-220-0204
 241-220-0201</t>
  </si>
  <si>
    <t>55/23</t>
  </si>
  <si>
    <t>Тройник косой  ∅110х∅110/∅110х∅50</t>
  </si>
  <si>
    <t xml:space="preserve"> 241-209-2506
 241-209-2504</t>
  </si>
  <si>
    <t>63/10</t>
  </si>
  <si>
    <t>Тройник косой 45 С ∅50х∅50</t>
  </si>
  <si>
    <t xml:space="preserve"> 241-209-2501</t>
  </si>
  <si>
    <t>Тройник прямой ∅110х100</t>
  </si>
  <si>
    <t xml:space="preserve"> 241-209-2406</t>
  </si>
  <si>
    <t>Тройник прямой ∅110х50</t>
  </si>
  <si>
    <t xml:space="preserve"> 241-209-2404</t>
  </si>
  <si>
    <t>Тройник прямой ∅50х50</t>
  </si>
  <si>
    <t xml:space="preserve"> 241-209-2401</t>
  </si>
  <si>
    <t>Отвод на 90 ∅110</t>
  </si>
  <si>
    <t xml:space="preserve"> 241-208-3603</t>
  </si>
  <si>
    <t>Отвод на 90 ∅50</t>
  </si>
  <si>
    <t xml:space="preserve"> 241-208-3601</t>
  </si>
  <si>
    <t>Отвод на 45 ∅110</t>
  </si>
  <si>
    <t xml:space="preserve"> 241-208-3503</t>
  </si>
  <si>
    <t>Крестовина косая 45 С   ∅100х∅100х∅100</t>
  </si>
  <si>
    <t xml:space="preserve"> 241-212-0402</t>
  </si>
  <si>
    <t>Крестовина косая 45 С   ∅100х∅50х∅100</t>
  </si>
  <si>
    <t xml:space="preserve"> 241-212-0404</t>
  </si>
  <si>
    <t>Переход  ∅110х50</t>
  </si>
  <si>
    <t xml:space="preserve"> 241-210-1102</t>
  </si>
  <si>
    <t xml:space="preserve">Хомут крепежный     ∅100/∅50                                             </t>
  </si>
  <si>
    <t xml:space="preserve"> 241-216-0203
 241-216-0201</t>
  </si>
  <si>
    <t>184/402</t>
  </si>
  <si>
    <t>Труба полиэтиленовая для систем внутреннего водоотведения SDR 26 ∅50х3,0</t>
  </si>
  <si>
    <t>ГОСТ 22689-2014</t>
  </si>
  <si>
    <t>241-203-0101</t>
  </si>
  <si>
    <t>Труба полиэтиленовая для систем внутреннего водоотведения SDR 26 ∅110х4,2</t>
  </si>
  <si>
    <t>241-203-0107</t>
  </si>
  <si>
    <t xml:space="preserve">Умывальник без пьедестала полукруглый, с смесителем </t>
  </si>
  <si>
    <t>ГОСТ 30493-96</t>
  </si>
  <si>
    <t>244-101-0101
244-104-0408</t>
  </si>
  <si>
    <t xml:space="preserve">Унитаз с косым выпуском со смывной бачок </t>
  </si>
  <si>
    <t>244-101-0302
244-101-0601</t>
  </si>
  <si>
    <t xml:space="preserve">Унитаз с косым выпуском со смывной бачок детский </t>
  </si>
  <si>
    <t>244-101-0301-0003 
244-101-0701-0001</t>
  </si>
  <si>
    <t>Биде  без перелива</t>
  </si>
  <si>
    <t>244-101-0801</t>
  </si>
  <si>
    <t>Поддон душевой акриловый, размерами 900 мм х 900 мм</t>
  </si>
  <si>
    <t>244-103-0202</t>
  </si>
  <si>
    <t>Трап вертикальный с сухим затвором с чугунной решеткой ∅50</t>
  </si>
  <si>
    <t>244-104-0301</t>
  </si>
  <si>
    <t>Сифон бутылочный унифицированный с выпуском и вертикальным или горизонтальным отводом</t>
  </si>
  <si>
    <t>ГОСТ 23289-94</t>
  </si>
  <si>
    <t>244-104-0601</t>
  </si>
  <si>
    <t>К3</t>
  </si>
  <si>
    <t>Прочистка ПВХ  ∅50</t>
  </si>
  <si>
    <t>ГОСТ 32412-2013</t>
  </si>
  <si>
    <t xml:space="preserve"> 241-220-0201</t>
  </si>
  <si>
    <t>Прочистка ПВХ  ∅110</t>
  </si>
  <si>
    <t>Тройник косой   45 С  ∅50х∅50</t>
  </si>
  <si>
    <t>Тройник косой 45 С ∅110х∅110</t>
  </si>
  <si>
    <t xml:space="preserve"> 241-209-2506</t>
  </si>
  <si>
    <t>Отвод на 45 ∅50</t>
  </si>
  <si>
    <t xml:space="preserve"> 241-208-3501</t>
  </si>
  <si>
    <t>5/20</t>
  </si>
  <si>
    <t xml:space="preserve"> 241-203-0101</t>
  </si>
  <si>
    <t>Трап вертикальный с сухим затвором с чугунной решеткой ∅100</t>
  </si>
  <si>
    <t>244-104-0303</t>
  </si>
  <si>
    <t>К2</t>
  </si>
  <si>
    <t>Воронка водосточная чугунная  ∅100</t>
  </si>
  <si>
    <t>224-106-0301</t>
  </si>
  <si>
    <t>Компенсационный патрубок  ∅100</t>
  </si>
  <si>
    <t>241-513-0201</t>
  </si>
  <si>
    <t xml:space="preserve">Труба стальная электросварная прямошовная                        Ф108х3,0   </t>
  </si>
  <si>
    <t>ГОСТ 10705-80</t>
  </si>
  <si>
    <t>241-102-0183</t>
  </si>
  <si>
    <t>Труба стальная электросварная прямошовная                         Ф32х2,5</t>
  </si>
  <si>
    <t>Гидроизоляция наружная и внутренняя стальных труб 108х3,0</t>
  </si>
  <si>
    <t>ГОСТ 9.602.2016</t>
  </si>
  <si>
    <t>К3н</t>
  </si>
  <si>
    <t>Труба стальная электросварная прямошовная   ∅57х3,5</t>
  </si>
  <si>
    <t>Погружной дренажный насос UNILIFT AP12.40.06.A1
Q=10,00м3/ч, H=7,0 м, P=1x0,9 кВт</t>
  </si>
  <si>
    <t>511-307-0702</t>
  </si>
  <si>
    <t>Погружной дренажный насос UNILIFT AP12.40.06.A1
Q=19,7м3/ч, H=7,0 м, P=1x1,7 кВт</t>
  </si>
  <si>
    <t>Задвижка фланцевая параллельная двухдисковая с выдвижным шпинделем,  корпус из серого чугуна, с маховиком, для воды и пара, Т до +225°С, PN 10/16,  30ч6бр ∅50</t>
  </si>
  <si>
    <t>242-101-0301</t>
  </si>
  <si>
    <t>Клапан обратный Py 1,0МПа PN20</t>
  </si>
  <si>
    <t>16кч11р</t>
  </si>
  <si>
    <t>Бак разрыва струи</t>
  </si>
  <si>
    <t>Водопровод и канализация</t>
  </si>
  <si>
    <t>Отопление, вентиляция и кондиционирование</t>
  </si>
  <si>
    <t>Генеральный план</t>
  </si>
  <si>
    <t xml:space="preserve">Малые Архитектурные Формы </t>
  </si>
  <si>
    <t>Скамья антивандальная</t>
  </si>
  <si>
    <t>8601-0302-0306</t>
  </si>
  <si>
    <t>УСН РК 8.02-03-2022</t>
  </si>
  <si>
    <t>Урна со вставкой</t>
  </si>
  <si>
    <t>8601-0303-0206</t>
  </si>
  <si>
    <t>Горка из бревен</t>
  </si>
  <si>
    <t>8601-0102-0201</t>
  </si>
  <si>
    <t>Качели подвесные двойные, сиденья со спинкой</t>
  </si>
  <si>
    <t>8601-0104-0407</t>
  </si>
  <si>
    <t>Карусель с сидениями, шестиместная</t>
  </si>
  <si>
    <t>8601-0101-0104</t>
  </si>
  <si>
    <t>Качалка-балансир "Малая"</t>
  </si>
  <si>
    <t>8601-0104-0104</t>
  </si>
  <si>
    <t>Балансир, тип 1</t>
  </si>
  <si>
    <t>8601-0104-0301</t>
  </si>
  <si>
    <t>Спортивный комплекс (4,91х1,196х2,1)</t>
  </si>
  <si>
    <t>8601-0201-0121</t>
  </si>
  <si>
    <t>Рукоход разборный (3,612х0,85х3,05)</t>
  </si>
  <si>
    <t>8601-0203-0101</t>
  </si>
  <si>
    <t>Брусья параллельные</t>
  </si>
  <si>
    <t>8601-0213-0201</t>
  </si>
  <si>
    <t>Качалка-балансир "Двойная"</t>
  </si>
  <si>
    <t>8601-0104-0106</t>
  </si>
  <si>
    <t>Спортивное бревно с 1 подъемом</t>
  </si>
  <si>
    <t>8601-0207-0301</t>
  </si>
  <si>
    <t>Стойка баскетбольная со щитом</t>
  </si>
  <si>
    <t>8601-0209-0101</t>
  </si>
  <si>
    <t>Ворота футбольные игровые (5,0х2,0)</t>
  </si>
  <si>
    <t>8601-0805-0104</t>
  </si>
  <si>
    <t>Ограждение металлическое, п.м.</t>
  </si>
  <si>
    <t xml:space="preserve"> п.м.</t>
  </si>
  <si>
    <t>индивидуальное изготовление</t>
  </si>
  <si>
    <t>Ворота металлические</t>
  </si>
  <si>
    <t>Калитка металлическая</t>
  </si>
  <si>
    <t>Ограждение спортивного ядра с калиткой, п.м.</t>
  </si>
  <si>
    <t>Контейнер для мусора 1.1м3/</t>
  </si>
  <si>
    <t>ТОО "ТАЗА-АЛЕМ АСТАНА"</t>
  </si>
  <si>
    <t>Навес для мусорных контейнеров из профнастила (4.0м х 1,5м х 2,0 м)</t>
  </si>
  <si>
    <t>8601-0307-0107</t>
  </si>
  <si>
    <t>Тратуары, дорожки и площадки</t>
  </si>
  <si>
    <t>Асфальтобетон по проездам</t>
  </si>
  <si>
    <t>Покрытие тротуарной плиткой</t>
  </si>
  <si>
    <t>Отмостка</t>
  </si>
  <si>
    <t>м4</t>
  </si>
  <si>
    <t>Искусственное покрытие футбольного поля (искусственный газон)</t>
  </si>
  <si>
    <t>м5</t>
  </si>
  <si>
    <t>Покрытие площадки для гимнастики и волейбольной площадки (тартановое покрытие)</t>
  </si>
  <si>
    <t>м6</t>
  </si>
  <si>
    <t>Грунтонабивное покрытие</t>
  </si>
  <si>
    <t>м7</t>
  </si>
  <si>
    <t>Покрытие беговой дорожки</t>
  </si>
  <si>
    <t>м8</t>
  </si>
  <si>
    <t>Асфальт по тротуарам</t>
  </si>
  <si>
    <t>м9</t>
  </si>
  <si>
    <t>м10</t>
  </si>
  <si>
    <t>Озеленение</t>
  </si>
  <si>
    <t>Ель обыкновенная, возраст 7-9 лет</t>
  </si>
  <si>
    <t>0,8x0,8x0,6 ДЭС= 0,20</t>
  </si>
  <si>
    <t>Береза бородавчатая, возраст 7-9 лет</t>
  </si>
  <si>
    <t>Акация желтая, возраст 3 лет</t>
  </si>
  <si>
    <t>рядовая посадка через 0,35м</t>
  </si>
  <si>
    <t>Газон</t>
  </si>
  <si>
    <t>универсальная газонная травосмесь-40г/м2</t>
  </si>
  <si>
    <t>Камни</t>
  </si>
  <si>
    <t>Бордюр  1000х300х150</t>
  </si>
  <si>
    <t>БР 100.30.15</t>
  </si>
  <si>
    <t xml:space="preserve">по грунту </t>
  </si>
  <si>
    <t>Бордюр  1000х200х80</t>
  </si>
  <si>
    <t>БР 100.20.8</t>
  </si>
  <si>
    <t>Объем земляных масс</t>
  </si>
  <si>
    <t xml:space="preserve">Перерабатываемый грунт (насыпь) </t>
  </si>
  <si>
    <t xml:space="preserve">Перерабатываемый грунт (выемка) </t>
  </si>
  <si>
    <t>22 м в изоляции</t>
  </si>
  <si>
    <t>28 м в изоляции</t>
  </si>
  <si>
    <t>1460 м в изоляции</t>
  </si>
  <si>
    <t>1350 м в изоляции</t>
  </si>
  <si>
    <t>2950 м в изоляции</t>
  </si>
  <si>
    <t>395 м в изоляции</t>
  </si>
  <si>
    <t>35 м в изоляции</t>
  </si>
  <si>
    <t>20 м в изоляции</t>
  </si>
  <si>
    <t>100м в изоляции</t>
  </si>
  <si>
    <t>110 м в изоляции</t>
  </si>
  <si>
    <t>85 м в изоляции</t>
  </si>
  <si>
    <t>45 м в изоляции</t>
  </si>
  <si>
    <t>80 м в изоляции</t>
  </si>
  <si>
    <t>33 м в изоляции</t>
  </si>
  <si>
    <t>150 м в изоляции</t>
  </si>
  <si>
    <t>96 м в изоляции</t>
  </si>
  <si>
    <t>22м в изоляции</t>
  </si>
  <si>
    <t>90м в изоляции</t>
  </si>
  <si>
    <t>50м в изоляции</t>
  </si>
  <si>
    <t>320м в изоляции</t>
  </si>
  <si>
    <t>70м в изоляции</t>
  </si>
  <si>
    <t>32м в изоляции</t>
  </si>
  <si>
    <t>45м в изоляции</t>
  </si>
  <si>
    <t>140 м в изоляции</t>
  </si>
  <si>
    <t>25м в изоляции</t>
  </si>
  <si>
    <t>650м в изоляции</t>
  </si>
  <si>
    <t>120м в изоляции</t>
  </si>
  <si>
    <t>36м в изоляции</t>
  </si>
  <si>
    <t>84м в изоляции</t>
  </si>
  <si>
    <t>20м в изоляции</t>
  </si>
  <si>
    <t>5м в изоляции</t>
  </si>
  <si>
    <t>10м в изоляции</t>
  </si>
  <si>
    <t>Ведомость объёмов работ и расходов составлена на основании рабочей проектной документации, которая не прошла государственную экспертизу и, соответственно, не является окончательной. 
После прохождения экспертизы возможны изменения и корректировка представленных данных.
В настоящей таблице отсутствует информация по внутриплощадочным инженерным сетям.</t>
  </si>
  <si>
    <t xml:space="preserve"> Кабинеты на 1м-2м  этажах  № 5,7, 8, 10,11,13,141,142,143,189,198,332,228,315,332</t>
  </si>
  <si>
    <t>Стойка коммутационная BD1 в составе:</t>
  </si>
  <si>
    <t>Пассивное оборудование:</t>
  </si>
  <si>
    <t>Шкаф коммутационный 19" 41U 800x1000x2000 мм</t>
  </si>
  <si>
    <t>446085</t>
  </si>
  <si>
    <t>Кабельный лоток вертикальный 41U ширина 200 мм</t>
  </si>
  <si>
    <t>446095</t>
  </si>
  <si>
    <t>Модуль трехвентиляторный с соединителями МЭК</t>
  </si>
  <si>
    <t>Термостат для модуля вентиляторного</t>
  </si>
  <si>
    <t>446098</t>
  </si>
  <si>
    <t>Кабель электропитания PDU 3x1,5 2М с разьемами С13-DIN49441</t>
  </si>
  <si>
    <t>PC-C13D-2M</t>
  </si>
  <si>
    <t>ITK</t>
  </si>
  <si>
    <t>немецкий стандарт</t>
  </si>
  <si>
    <t>Полка оптическая укомплектованная выдвижная 19', 1U, 24 LC</t>
  </si>
  <si>
    <t>032162</t>
  </si>
  <si>
    <t xml:space="preserve"> многомодовых дуплексных коннектора, для 48 волокон</t>
  </si>
  <si>
    <t>Оптический пигьейл ММ 50/125 (ОМ3), LC/UPC, LSZH, 1м</t>
  </si>
  <si>
    <t>32221</t>
  </si>
  <si>
    <t>Термоусадочная трубка для пигтейлов 40мм (50 шт)</t>
  </si>
  <si>
    <t>32744</t>
  </si>
  <si>
    <t>Патч-панель укомплектованная 19''U, категория 6, STP, 24xRJ 45</t>
  </si>
  <si>
    <t>033762</t>
  </si>
  <si>
    <t>Кабельный органайзер 19" 1U, с пластиковыми кольцами</t>
  </si>
  <si>
    <t>046522</t>
  </si>
  <si>
    <t xml:space="preserve">Блок розеток для 19" дюймовых шкафов, </t>
  </si>
  <si>
    <t>646823</t>
  </si>
  <si>
    <t>8х2К+З нем.ст. +выкл. PDU 19"</t>
  </si>
  <si>
    <t>Автоматический выключатель iC60N, C50A, 2P</t>
  </si>
  <si>
    <t>003438</t>
  </si>
  <si>
    <t>DIN рейка L=1000мм</t>
  </si>
  <si>
    <t>Концевой держатель CLIPFIX 35-5</t>
  </si>
  <si>
    <t>3022276</t>
  </si>
  <si>
    <t>ИБП Daker DK Plus 3 кВА</t>
  </si>
  <si>
    <t>310177</t>
  </si>
  <si>
    <t>Комп.кроншт.для установки в стойке</t>
  </si>
  <si>
    <t xml:space="preserve"> 310952</t>
  </si>
  <si>
    <t>Стойка коммутационная VD-1 в составе:</t>
  </si>
  <si>
    <t>Шкаф коммутационный 19" 37U 800x800x1800 мм</t>
  </si>
  <si>
    <t>446082</t>
  </si>
  <si>
    <t>передняя дверь, задняя металлическая, черный</t>
  </si>
  <si>
    <t>Автоматический выключатель iC60N, C16A, 2P</t>
  </si>
  <si>
    <t>403874</t>
  </si>
  <si>
    <t>ИБП Daker DK Plus 2 кВА</t>
  </si>
  <si>
    <t>310171</t>
  </si>
  <si>
    <t>Стойка коммутационная FD-1.1 в составе:</t>
  </si>
  <si>
    <t>033751</t>
  </si>
  <si>
    <t>Полка стационарная усиленная L=400мм, черная</t>
  </si>
  <si>
    <t>FS05-400MP-R</t>
  </si>
  <si>
    <t>Стойка коммутационная FD-1.2 в составе:</t>
  </si>
  <si>
    <t>Стойка коммутационная FD-2.1 в составе:</t>
  </si>
  <si>
    <t>Стойка коммутационная FD-2.2 в составе:</t>
  </si>
  <si>
    <t>Стойка коммутационная FD-2.3 в составе:</t>
  </si>
  <si>
    <t>Стойка коммутационная FD-3.1 в составе:</t>
  </si>
  <si>
    <t>Стойка коммутационная FD-3.2 в составе:</t>
  </si>
  <si>
    <t>Стойка коммутационная FD-3.3 в составе:</t>
  </si>
  <si>
    <t>Стойка коммутационная BD1 - FD-3.3 в составе:</t>
  </si>
  <si>
    <t>Активное оборудование:</t>
  </si>
  <si>
    <t xml:space="preserve">128-ми канальный сестевой видеорегистратор c поддержкой </t>
  </si>
  <si>
    <t xml:space="preserve">24 SATA до 10 Tb </t>
  </si>
  <si>
    <t xml:space="preserve">8-ми канальный сестевой видеорегистратор c поддержкой </t>
  </si>
  <si>
    <t>DS-7608NI-K1</t>
  </si>
  <si>
    <t xml:space="preserve">1 SATA до 8 Tb </t>
  </si>
  <si>
    <t xml:space="preserve">Сетевой управляемый коммутатор 24 1000Base-X (1000 Mbit/c)  </t>
  </si>
  <si>
    <t>24 10/100/1000 Mbit/c, 6 10000Base-ТX SFP+</t>
  </si>
  <si>
    <t xml:space="preserve">Сетевой управляемый коммутатор 24 10/100/1000 Mbit/c, РоЕ, </t>
  </si>
  <si>
    <t>DS-3E1526P-SI</t>
  </si>
  <si>
    <t>2 SFP 100/1000 Mbit/c</t>
  </si>
  <si>
    <t xml:space="preserve">Сетевой управляемый коммутатор 16 10/100/1000 Mbit/c, РоЕ, </t>
  </si>
  <si>
    <t>DS-3E1518P-SI</t>
  </si>
  <si>
    <t xml:space="preserve">Сетевой управляемый коммутатор 8 10/100Base-T(РоЕ), </t>
  </si>
  <si>
    <t>DS-3E1510P-SI</t>
  </si>
  <si>
    <t>2 1000Base-X, 2 10/100/1000Base-T/SFP</t>
  </si>
  <si>
    <t>Модуль SFP оптический 1310нм дальность до 1км, LC, MM (Duplex)</t>
  </si>
  <si>
    <t>HK-SFP-1,25G-1310-DF-MM</t>
  </si>
  <si>
    <t>Сервер видеонаблюдения Процессор: 1×E2324G,</t>
  </si>
  <si>
    <t xml:space="preserve">DS-VE11D-C/HW01(C) </t>
  </si>
  <si>
    <t>Оперативная память: 16GB, DDR4 DIMM, Встроенное управление H355</t>
  </si>
  <si>
    <t>Интерфейс: Ethernet 2×RJ45 10M/100/1000Mbps / 3×USB 2.0/3.0</t>
  </si>
  <si>
    <t>Сервер хранения данных процессор: 1×Контроллер 64-bit,</t>
  </si>
  <si>
    <t>SDS-A81024S/240</t>
  </si>
  <si>
    <t>Количество каналов запись и воспроизведение: 512×каналов (2Мбит/с)</t>
  </si>
  <si>
    <t>Интерфейс: Ethernet 4×RJ45 10M/100/1000Mbps, Управление Ethernet</t>
  </si>
  <si>
    <t xml:space="preserve">1×RJ45 1000Mbps, 3×USB 2.0/3.0/1×RS232/1×VGA, </t>
  </si>
  <si>
    <t>Носители: 24×SATA HDD 10Tb (в комплекте)</t>
  </si>
  <si>
    <t>Программное обеспечение Hikvision</t>
  </si>
  <si>
    <t>HikCentral-P-VSS-64Ch/Base/Promo</t>
  </si>
  <si>
    <t>Программное обеспечение Hikvision, пакет расширения камер</t>
  </si>
  <si>
    <t>HikCentral-P-VSS-1Ch</t>
  </si>
  <si>
    <t xml:space="preserve">Пакет расширения модуля Smart Wall </t>
  </si>
  <si>
    <t>HikCentral-P-SmartWall/Module</t>
  </si>
  <si>
    <t>Оборудование ВН:</t>
  </si>
  <si>
    <t>8Мп IP-камера с варифокальным обьективом и ИК-подсветкой до 60м</t>
  </si>
  <si>
    <t>DS-2CD2683G2-IZS</t>
  </si>
  <si>
    <t>4Мп IP-камера с варифокальным обьективом и ИК-подсветкой до 40м</t>
  </si>
  <si>
    <t>DS-2CD3746G2-IZS</t>
  </si>
  <si>
    <t>Панель видеостены 55"</t>
  </si>
  <si>
    <t>DS-D2055HE-G</t>
  </si>
  <si>
    <t>Кронштейн для 55" дюймового дисплея</t>
  </si>
  <si>
    <t>DS-DN5501W</t>
  </si>
  <si>
    <t>Кабель HDMI</t>
  </si>
  <si>
    <t>DH-W-HDMI15M</t>
  </si>
  <si>
    <t>Сетевой видеодикодер</t>
  </si>
  <si>
    <t>DS-6916UDI (С)</t>
  </si>
  <si>
    <t>ПК рабочая станция:</t>
  </si>
  <si>
    <t>Системный блок в сосставе:</t>
  </si>
  <si>
    <t xml:space="preserve">Inrel Core i5 </t>
  </si>
  <si>
    <t>GeForce RTX4060 8Gb</t>
  </si>
  <si>
    <t>8Gb DDR4</t>
  </si>
  <si>
    <t>128 Gb SSD, SATAIII</t>
  </si>
  <si>
    <t>Windows 11 Pro</t>
  </si>
  <si>
    <t>Клавиатура + Мышь</t>
  </si>
  <si>
    <t>Монитор 27"</t>
  </si>
  <si>
    <t>ИБП SVC 1500 VA, 900W, 2x12V/9 Ah, AVR 145-290 V, 3 розетки</t>
  </si>
  <si>
    <t>V1500-L-LCD</t>
  </si>
  <si>
    <t>Сетевой фильтр, 5 розеток, 3м, 2xUSB, Black</t>
  </si>
  <si>
    <t>DFS-753</t>
  </si>
  <si>
    <t>Материалы ВН:</t>
  </si>
  <si>
    <t>Коммутационный шнур категории 5e FTP, LSZH, 1 м</t>
  </si>
  <si>
    <t>Коммутационный шнур категории 5e FTP, LSZH, 2 м</t>
  </si>
  <si>
    <t xml:space="preserve">Оптический (патч-корд), ММ, (OM3), LC/UPC-LC/UPC,(Duplex), 1м </t>
  </si>
  <si>
    <t xml:space="preserve">Оптический (патч-корд), MM, (OM3), LC/UPC-LC/UPC,(Duplex), 2м </t>
  </si>
  <si>
    <t>Кабельная продукция:</t>
  </si>
  <si>
    <t>Кабель категории 5е, F/UTP LSZH</t>
  </si>
  <si>
    <t xml:space="preserve">Кабель оптический внуиренний/наружный 4x50/125 ОМ3 многомодовый </t>
  </si>
  <si>
    <t xml:space="preserve">Кабель оптический внуиренний/наружный 8x50/125 ОМ3 многомодовый </t>
  </si>
  <si>
    <t>Труба гофрированная с зондом Ø20мм</t>
  </si>
  <si>
    <t>Крепления для гофры (100 шт в упак.)</t>
  </si>
  <si>
    <t>Хомут-стяжка нейлоновая (100 шт в упак.)</t>
  </si>
  <si>
    <t>Шкаф коммутационный 19" 46U 800x1000x2000 мм</t>
  </si>
  <si>
    <t>446087</t>
  </si>
  <si>
    <t>Кабельный лоток вертикальный 46U ширина 200 мм</t>
  </si>
  <si>
    <t>446096</t>
  </si>
  <si>
    <t>ИБП Daker DK Plus 10 кВА</t>
  </si>
  <si>
    <t>Стойка коммутационная ВD1 - FD-3.3 в составе:</t>
  </si>
  <si>
    <t xml:space="preserve">Точка доступа AirEngine5761-11(11ax indoor,2+2 dual bands,smart </t>
  </si>
  <si>
    <t>02353VUR</t>
  </si>
  <si>
    <t>antenna,USB,BLE); Hi-Care Basic AirEngine5761-11_36Month(s)</t>
  </si>
  <si>
    <t xml:space="preserve">Wi-Fi контроллер AC6508 mainframe (10*GE ports, 2*10GE SFP+ ports, </t>
  </si>
  <si>
    <t>02354FRJ-001</t>
  </si>
  <si>
    <t xml:space="preserve">with the AC/DC adapter); Access Controller AP Resource License(32 AP); </t>
  </si>
  <si>
    <t>Access Controller AP Resource License(128 AP); 250mm*180mm*</t>
  </si>
  <si>
    <t xml:space="preserve">1Uequipment front mounting ear(1set); Hi-Care Application Software </t>
  </si>
  <si>
    <t xml:space="preserve">Support Service Access Controller AP Resource License(32 </t>
  </si>
  <si>
    <t>AP)_36Month(s); Hi-Care Basic AC6508_36Month(s); Hi-Care Application )</t>
  </si>
  <si>
    <t xml:space="preserve">Software Support Service Access Controller AP Resource License(128 </t>
  </si>
  <si>
    <t>AP)_36Month(s</t>
  </si>
  <si>
    <t xml:space="preserve">Коммутатор доступа CloudEngine S5735-L8P4S-A-V2 </t>
  </si>
  <si>
    <t xml:space="preserve">(8*10/100/1000BASE-T ports, 4*10GE SFP+ ports, </t>
  </si>
  <si>
    <t xml:space="preserve">PoE+, AC power); S57XX-L Series Basic SW,Per Device; SFP+,10G,High </t>
  </si>
  <si>
    <t xml:space="preserve">Speed Direct-attach Cables,3m,SFP+20M,CC2P0.254B(S),SFP+20M,Used </t>
  </si>
  <si>
    <t>indoor; Hi-Care Basic S5735-L24P4X-A_36Month(s)</t>
  </si>
  <si>
    <t xml:space="preserve">Коммутатор доступа CloudEngine S5735-L24P4XE-A-V2 </t>
  </si>
  <si>
    <t>98012026</t>
  </si>
  <si>
    <t xml:space="preserve">(24*10/100/1000BASE-T ports, 4*10GE SFP+ ports, 2*12GE stack ports, </t>
  </si>
  <si>
    <t xml:space="preserve">Коммутатор доступа CloudEngine S5735-L48P4XE-A-V2 </t>
  </si>
  <si>
    <t>98012120</t>
  </si>
  <si>
    <t xml:space="preserve">(48*10/100/1000BASE-T ports, 4*10GE SFP+ ports, 2*12GE stack ports, </t>
  </si>
  <si>
    <t xml:space="preserve">PoE+, 1*AC power); S57XX-L Series Basic SW,Per Device; SFP+,10G,High </t>
  </si>
  <si>
    <t>indoor; Hi-Care Basic S5735-L48P4XE_36Month(s)</t>
  </si>
  <si>
    <t xml:space="preserve">Коммутатор ядра CloudEngine S12700E-4 Assembly Chassis; 2*S12700E </t>
  </si>
  <si>
    <t>02115869</t>
  </si>
  <si>
    <t xml:space="preserve">main control unit EC; 2*S12700E switch fabric unit E(X1); 2*12-port 40GE </t>
  </si>
  <si>
    <t xml:space="preserve">QSFP+ inferface card (X6E,QSFP+); 3*3000W AC Power Module(Black); </t>
  </si>
  <si>
    <t xml:space="preserve">S12700E Series Basic SW,Per Device; 12*40GBase-eSR4 Optical </t>
  </si>
  <si>
    <t xml:space="preserve">Transceiver,QSFP+,40G,Multi-mode (850nm,0.3km,MPO)(connecting to one </t>
  </si>
  <si>
    <t>QSFP+ or four SFP+); Hi-Care Basic S12700E-4 Chassis_36Month(s); 2*Hi-</t>
  </si>
  <si>
    <t>Care Basic 12-port 40GE QSFP+ inferface card (X6,QSFP+)_36Month(s)</t>
  </si>
  <si>
    <t xml:space="preserve">Система хранения данных OceanStor Dorado 3000 V6(2U,Dual </t>
  </si>
  <si>
    <t>02355TLJ</t>
  </si>
  <si>
    <t xml:space="preserve">Ctrl,NVME,AC\240V HVDC,128GB Cache,8*1Gb ETH,8*10Gb ETH(Including </t>
  </si>
  <si>
    <t xml:space="preserve">Multi-Mode SFP+),25*Palm,SPE62C0225); 8*3.84TB SSD NVMe Palm Disk </t>
  </si>
  <si>
    <t xml:space="preserve">Unit(7"); 8*Patch Cord,DLC/PC,DLC/PC,Multi-mode,10m,A1a.2,2mm,42mm </t>
  </si>
  <si>
    <t xml:space="preserve">DLC,OM3 bending insensitive; SAN Advanced License (Including </t>
  </si>
  <si>
    <t xml:space="preserve">DeviceManager,Thin,Migration,Snap,Replication,Clone,QoS,Erase,DME </t>
  </si>
  <si>
    <t xml:space="preserve">IQ,Virtualization,Metro,CDP); 39*Capacity License (per TiB Effective </t>
  </si>
  <si>
    <t xml:space="preserve">Capacity,Including SmartDedupe&amp;SmartCompression); Hi-Care Application </t>
  </si>
  <si>
    <t>Software Upgrade Support Service OceanStor Dorado 3000 V6 All-</t>
  </si>
  <si>
    <t>Software License Package_36Month(s)</t>
  </si>
  <si>
    <t xml:space="preserve">Маршрутизатор AR6140E-9G-2AC AC host, 5*GE RJ45, 4*GE SFP, 1*USB </t>
  </si>
  <si>
    <t>02353UYT-002</t>
  </si>
  <si>
    <t>2.0, 4*SIC; RJ45-to-DB9,Adapter Console Cable,3m; Hi-Care Basic AR6140-</t>
  </si>
  <si>
    <t>9G-2AC_36Month(s)</t>
  </si>
  <si>
    <t xml:space="preserve">Межсетевой экран USG6555F(HTM)-AC Host(2*GE RJ45 + 8*GE COMBO + </t>
  </si>
  <si>
    <t>02355FCQ</t>
  </si>
  <si>
    <t>Праис-лист</t>
  </si>
  <si>
    <t xml:space="preserve">2*10GE SFP+,1 AC power); M.2 SSD,SATA 6Gb/s-240GB,Hot-Swappable; </t>
  </si>
  <si>
    <t xml:space="preserve">Extension Guide Rail; Threat Protection Subscription Per Year (Applies to </t>
  </si>
  <si>
    <t xml:space="preserve">USG6555F)(Annual fee validity period : 3 years from" PO signed plus 90 </t>
  </si>
  <si>
    <t>days "); Hi-Care Basic USG6555F_36Month(s)</t>
  </si>
  <si>
    <t xml:space="preserve">Сервер 2288H V7 (8*2.5inch HDD Chassis)H22H-07(For oversea); 2*Server </t>
  </si>
  <si>
    <t>0231Y047</t>
  </si>
  <si>
    <t xml:space="preserve">Platinum 900W Version 2.0 AC power supply-ST; 2*Intel Xeon Silver </t>
  </si>
  <si>
    <t xml:space="preserve">4514Y(2.0GHz/16-Core/30MB/150W) Emerald Rapids MCC CPU (with 2U </t>
  </si>
  <si>
    <t>Soldering-special heat sink); 4*DDR5 RDIMM,32GB,288pin,0.357ns,</t>
  </si>
  <si>
    <t xml:space="preserve">5600000KHz,1.1V,ECC,2Rank(2G*8bit); 2*SSD,480GB,SATA 6Gb/s,Read </t>
  </si>
  <si>
    <t xml:space="preserve">Intensive,PM893 Series,2.5inch(2.5inch Drive Bay); RAID Card SuperCap,used </t>
  </si>
  <si>
    <t>for 35xx/39xx; XC383 BC53ETHG-OCP3.0 Ethernet Card-10GE(CX-4 Lx)-</t>
  </si>
  <si>
    <t xml:space="preserve">Dual Port-SFP+(without optical module)-PCIE 3.0 X8-Vendor ID 15b3-Device </t>
  </si>
  <si>
    <t xml:space="preserve">ID 1015-2-Subvendor ID 1f24-Subdevice ID 200d; 1*16X SLOT(PCIE5.0)+2*8X </t>
  </si>
  <si>
    <t xml:space="preserve">SLOT(PCIE4.0)-IO1&amp;2 module; XP212 Ethernet Adapter,1Gb Electrical </t>
  </si>
  <si>
    <t xml:space="preserve">Interface(Intel I350),4-Port,RJ45,PCIe 2.0 x4; 9560-8i,PCIe RAID </t>
  </si>
  <si>
    <t xml:space="preserve">Controller,4GB Cache,PCIe 4.0 X8-HH/HL; Air duct(2U radiator); 4*8038+ </t>
  </si>
  <si>
    <t xml:space="preserve">Fan module; High Speed Cable,HS Cable Slimline-2*mini SAS </t>
  </si>
  <si>
    <t>HD,0.8m&amp;0.7m,Slimline X8 STR,2*((31AWG*1Pair+31AWG*2Drain)</t>
  </si>
  <si>
    <t xml:space="preserve">*8+31AWG*1Pair*4),2*Internal mini SAS HD R/A,Slimline-2*mini SAS HD; </t>
  </si>
  <si>
    <t xml:space="preserve">2*Optical transceiver,SFP+,850nm,10Gb/s,-7.3~-1dBm,-9.9dBm,LC, MM,0.3km; </t>
  </si>
  <si>
    <t>Ball Bearing Rail Kit(Direct delivery material); Cable Management Arm</t>
  </si>
  <si>
    <t xml:space="preserve">(Direct delivery material); 2*Power cord,Europe AC Power </t>
  </si>
  <si>
    <t xml:space="preserve">Cable,250V10A,3.0m,PFSM,(H05VVF 1.0^2(3C)),C13SF,250V,10A,BLack; 2*Power </t>
  </si>
  <si>
    <t xml:space="preserve">Cords Cable,Europe AC 250V10A,1.8m,C14SM,H05VV-F- 3*1.00^2,C13SF,PDU </t>
  </si>
  <si>
    <t>Cable; Super-Care Onsite Standard 2288H V7_36Month(s)</t>
  </si>
  <si>
    <t>Розетки и аксессуары:</t>
  </si>
  <si>
    <t>Встраиваемая коробка Batibox, одноместная, для кирпичных стен,</t>
  </si>
  <si>
    <t>080108</t>
  </si>
  <si>
    <t xml:space="preserve"> круглая, диаметр 67 мм, глубина 40 мм, с винтами</t>
  </si>
  <si>
    <t xml:space="preserve">Коробка одноместная Batibox, для сухих перегородок, винт/захват, </t>
  </si>
  <si>
    <t>080041</t>
  </si>
  <si>
    <t>1-местная, глубина 40</t>
  </si>
  <si>
    <t>Розетка RJ 45, Mosaic, кат. 6 FTP 45°, 2 модуля, белый</t>
  </si>
  <si>
    <t>076507</t>
  </si>
  <si>
    <t>Розетка RJ 45 двойная, Mosaic, кат. 6 FTP 45°, 2 модуля, белый</t>
  </si>
  <si>
    <t>076506</t>
  </si>
  <si>
    <t>Рамка Mosaic, 2 модуля</t>
  </si>
  <si>
    <t>078722L</t>
  </si>
  <si>
    <t>Рамка Mosaic, 4 модуля</t>
  </si>
  <si>
    <t>078725L</t>
  </si>
  <si>
    <t>Регулируемый напольный бокс 65мм</t>
  </si>
  <si>
    <t>088069</t>
  </si>
  <si>
    <t xml:space="preserve">Напольный бокс с откидной крышкой </t>
  </si>
  <si>
    <t>088064</t>
  </si>
  <si>
    <t xml:space="preserve">Розетка RJ45, Mosaic, кат.6, 1 модуль, белый </t>
  </si>
  <si>
    <t>076561</t>
  </si>
  <si>
    <t>Телефония:</t>
  </si>
  <si>
    <t>Цифровая IP ATC Grandstream</t>
  </si>
  <si>
    <t>UCM6308</t>
  </si>
  <si>
    <t>Телефон SIP Yealink SIP-T30</t>
  </si>
  <si>
    <t>Yealink SIP-T30</t>
  </si>
  <si>
    <t>Материалы СКС:</t>
  </si>
  <si>
    <t>Коммутационный шнур категории 6 FTP, PVC, 1 м</t>
  </si>
  <si>
    <t>PC01-C6F-1M</t>
  </si>
  <si>
    <t>Коммутационный шнур категории 6 FTP, PVC, 2 м</t>
  </si>
  <si>
    <t>PC01-C6F-2M</t>
  </si>
  <si>
    <t xml:space="preserve">Оптический (патч-корд), ММ, 50/125 (OM3), LC/UPC-LC/UPC,(Duplex), 1м </t>
  </si>
  <si>
    <t>FPC5003-LCU-LCU-C2L-1M</t>
  </si>
  <si>
    <t xml:space="preserve">Оптический (патч-корд), ММ, 50/125 (OM3), LC/UPC-LC/UPC,(Duplex), 2м </t>
  </si>
  <si>
    <t>FPC5003-LCU-LCU-C2L-2M</t>
  </si>
  <si>
    <t xml:space="preserve">Оптический (патч-корд), ММ, 50/125 (OM3), LC/UPC-LC/UPC,(Duplex), 5м </t>
  </si>
  <si>
    <t>FPC5003-LCU-LCU-C2L-5M</t>
  </si>
  <si>
    <t>Кабеленесущая продукция:</t>
  </si>
  <si>
    <t>Проволочный лоток 400x60x3000</t>
  </si>
  <si>
    <t>ПЛМ-400.60</t>
  </si>
  <si>
    <t>OSTEC</t>
  </si>
  <si>
    <t>Проволочный лоток 300x60x3000</t>
  </si>
  <si>
    <t>ПЛМ-300.60</t>
  </si>
  <si>
    <t>Проволочный лоток 150x60x3000</t>
  </si>
  <si>
    <t>ПЛМ-150.60</t>
  </si>
  <si>
    <t>Проволочный лоток 100x60x3000</t>
  </si>
  <si>
    <t>ПЛМ-100.60</t>
  </si>
  <si>
    <t>Соединитель проволочного лотка перфорированный 30х250</t>
  </si>
  <si>
    <t>СПЛП</t>
  </si>
  <si>
    <t>Соединитель проволочного лотка 20 одинарный (крепежный комплект)</t>
  </si>
  <si>
    <t>СПЛО20</t>
  </si>
  <si>
    <t>Соединитель проволочного лотка двойной 20 (крепежный комплект)</t>
  </si>
  <si>
    <t>СПЛД20</t>
  </si>
  <si>
    <t>Шпилька М8x2000 мм</t>
  </si>
  <si>
    <t>ШП8-2к</t>
  </si>
  <si>
    <t>Профиль перфорированный С-образный 30х20х3000х2</t>
  </si>
  <si>
    <t>ПП-П</t>
  </si>
  <si>
    <t>Гайка М8</t>
  </si>
  <si>
    <t>ГМ8к</t>
  </si>
  <si>
    <t>Шайба ШМ8</t>
  </si>
  <si>
    <t>ШМ8к</t>
  </si>
  <si>
    <t>Анкер забиваемый М8x30</t>
  </si>
  <si>
    <t>АЗМ830к</t>
  </si>
  <si>
    <t>Кабель F/UTP кат. 6 LSZH</t>
  </si>
  <si>
    <t>Кабель оптический внутренний/наружный 4x50/125 OM3 многомодовый</t>
  </si>
  <si>
    <t>Труба гофрированная с зондом Ø20</t>
  </si>
  <si>
    <t>Труба гладкая Ø20 (черная), ПНД</t>
  </si>
  <si>
    <t xml:space="preserve">Держатель оцинкованный двухсторонний d-20мм </t>
  </si>
  <si>
    <t>H20DH6.5x5</t>
  </si>
  <si>
    <t>Прибор приемно-контрольный и управления охранно-пожарный адресный</t>
  </si>
  <si>
    <t>ИВЭПР 12/2 RS-R3 2х12 БР</t>
  </si>
  <si>
    <t>ИВЭПР 24/2,5 RS-R3 2х7 БР</t>
  </si>
  <si>
    <t>Модуль автоматики пожаротушения</t>
  </si>
  <si>
    <t>Программатор адресных устройств</t>
  </si>
  <si>
    <t>ПКУ-1-R3</t>
  </si>
  <si>
    <t xml:space="preserve">Элемент дистанционного управления </t>
  </si>
  <si>
    <t>ЭДУ-ПТ</t>
  </si>
  <si>
    <t>Извещатель пожарный дымовой оптико-электронный</t>
  </si>
  <si>
    <t>ИП 212-141</t>
  </si>
  <si>
    <t>Извещатель магнитоконтактный</t>
  </si>
  <si>
    <t>ИО-102-20 А2П</t>
  </si>
  <si>
    <t>Источник вторичного электропитания резервированный</t>
  </si>
  <si>
    <t>ИВЭПР 12/2 исп. 2х7-P-БР</t>
  </si>
  <si>
    <t>Бокс резервного электропитания</t>
  </si>
  <si>
    <t>БР12 исп. 2х12</t>
  </si>
  <si>
    <t>Аккумуляторная батарея 12 Ач</t>
  </si>
  <si>
    <t>Аккумуляторная батарея 7 Ач</t>
  </si>
  <si>
    <t>ОПОП 1-8 "Автоматика отключена", 24В</t>
  </si>
  <si>
    <t>ОПОП 1-8 "Газ не входи", 24В</t>
  </si>
  <si>
    <t>ОПОП 1-8 "Газ уходи", 24В</t>
  </si>
  <si>
    <t>Оповещатель охранно-пожарный комбинированный</t>
  </si>
  <si>
    <t>Кабели и провода</t>
  </si>
  <si>
    <t>Кабель симметричный парной скрутки низкотоксичный, сеч. 1x2x0,75</t>
  </si>
  <si>
    <t xml:space="preserve">КПСнг(А)-FRLSLTx </t>
  </si>
  <si>
    <t>Кабель cиловой огнестойкий малодымный низкотоксичный, сеч. 3x1,5</t>
  </si>
  <si>
    <t xml:space="preserve">ВВГнг(А)-FRLSLTx </t>
  </si>
  <si>
    <t>Кабель связи симметричный, сеч. 2x2x0,51</t>
  </si>
  <si>
    <t>PTK-LAN F/UTP Cat 5e PVC ГОСТ Р 54429-2011</t>
  </si>
  <si>
    <t>Кабель симметричный парной скрутки низкотоксичный, сеч. 1x2x0,5</t>
  </si>
  <si>
    <t>Труба гофрированная самозатухающая ТГТ СЗ O 20 ммс зондом (75м)</t>
  </si>
  <si>
    <t>Труба гладкая самозатухающая ПВХ O 40</t>
  </si>
  <si>
    <t>Крепление для гофрированной трубы (упак.-100шт.)</t>
  </si>
  <si>
    <t>ДУ20</t>
  </si>
  <si>
    <t xml:space="preserve">Кабельный хомут, бесцветный, уп. 100 шт. 280мм х 3,5мм_x000D_
</t>
  </si>
  <si>
    <t xml:space="preserve">Пластиковый хомут_x000D_
</t>
  </si>
  <si>
    <t>Оборудование газового пожаротушения</t>
  </si>
  <si>
    <t>Помещение 74.1</t>
  </si>
  <si>
    <t>Модуль газового пожаротушения</t>
  </si>
  <si>
    <t>МПТГ-"PROFFEX" -(65-40-32)</t>
  </si>
  <si>
    <t>248-305-0838</t>
  </si>
  <si>
    <t>Газовое огнетушащее вещество хладон (заправка в модуль)</t>
  </si>
  <si>
    <t>Хладон 227EA</t>
  </si>
  <si>
    <t>274-801-0301-0001</t>
  </si>
  <si>
    <t>RG-32G/650</t>
  </si>
  <si>
    <t>541-801-8403-0004</t>
  </si>
  <si>
    <t>Устройство электромагнитного пуска для модулей</t>
  </si>
  <si>
    <t>MFZ1-90F</t>
  </si>
  <si>
    <t>541-801-8402-0001</t>
  </si>
  <si>
    <t xml:space="preserve"> XF-8S</t>
  </si>
  <si>
    <t>541-801-8407-0002</t>
  </si>
  <si>
    <t xml:space="preserve">Стойка </t>
  </si>
  <si>
    <t>СРС 1 - 40л</t>
  </si>
  <si>
    <t>ТОО "Консэл"</t>
  </si>
  <si>
    <t>Клапан сброса избыточного давления</t>
  </si>
  <si>
    <t>КСИД-П-0,5-600</t>
  </si>
  <si>
    <t>Декоративная решетка для клапана сброса избыточного давления КСИД-П-0,5-600/1,2-600</t>
  </si>
  <si>
    <t>РД-600</t>
  </si>
  <si>
    <t>Насадок PT-20A (DN 20)</t>
  </si>
  <si>
    <t>248-305-1308</t>
  </si>
  <si>
    <t>Насадок PT-32A (DN 32)</t>
  </si>
  <si>
    <t xml:space="preserve">541-801-8406-0002 </t>
  </si>
  <si>
    <t>Штуцер приварной ШП-G3/4"</t>
  </si>
  <si>
    <t>541-801-8408-0002</t>
  </si>
  <si>
    <t>Штуцер приварной ШП-G1 1/4"</t>
  </si>
  <si>
    <t xml:space="preserve">Секция Ду20, L = 1000 мм, 2хR 3/4" </t>
  </si>
  <si>
    <t xml:space="preserve">Секция Ду32, L = 1000 мм, 2хR 1 1/4" </t>
  </si>
  <si>
    <t>Штуцер приварной для установки РВД Ду32</t>
  </si>
  <si>
    <t>Тройник Ду 32-20-32 толщ.стенки 10-13мм*15-16мм. Рабочее давление 20 МПа</t>
  </si>
  <si>
    <t>Отвод резьбовой Ду20 толщ.стенки-7-8мм. Рабочее давление 20МПа.</t>
  </si>
  <si>
    <t>Отвод резьбовой Ду32 толщ.стенки-8-9мм. Рабочее давление 20МПа.</t>
  </si>
  <si>
    <t xml:space="preserve">Комплект для крепления трубы </t>
  </si>
  <si>
    <t>Помещение 123</t>
  </si>
  <si>
    <t xml:space="preserve">Помещение 225.2 </t>
  </si>
  <si>
    <t>МПТГ-"PROFFEX" -(65-60-32)</t>
  </si>
  <si>
    <t>СРС 1 - 60л</t>
  </si>
  <si>
    <t xml:space="preserve">Секция Ду25, L = 1000 мм, 2хR 1" </t>
  </si>
  <si>
    <t xml:space="preserve">Секция Ду40, L = 1000 мм, 2хR 1 1/2" </t>
  </si>
  <si>
    <t>Тройник Ду 32-40-32 толщ.стенки 10-13мм*15-16мм. Рабочее давление 20 МПа</t>
  </si>
  <si>
    <t>Тройник Ду 20-25-20 толщ.стенки 10-13мм*15-16мм. Рабочее давление 20 МПа</t>
  </si>
  <si>
    <t>Отвод резьбовой Ду25 толщ.стенки-7-8мм. Рабочее давление 20МПа.</t>
  </si>
  <si>
    <t>Отвод резьбовой Ду40 толщ.стенки-8-9мм. Рабочее давление 20МПа.</t>
  </si>
  <si>
    <t>Помещение 189.1</t>
  </si>
  <si>
    <t>Помещение 182</t>
  </si>
  <si>
    <t>Помещение 327.1</t>
  </si>
  <si>
    <t>Помещение 322.1</t>
  </si>
  <si>
    <t>Помещение 311</t>
  </si>
  <si>
    <t xml:space="preserve">Автоматический вентилятор
</t>
  </si>
  <si>
    <t>PF-6302</t>
  </si>
  <si>
    <t>inter-M</t>
  </si>
  <si>
    <t>CD/MP3-проигрыватель с портом USB и внутренней флеш-памятью</t>
  </si>
  <si>
    <t>CD-6208</t>
  </si>
  <si>
    <t>Цифровой тюнер</t>
  </si>
  <si>
    <t>TU-6200</t>
  </si>
  <si>
    <t>Блок автоматического тревожного оповещения, 10 сообщений</t>
  </si>
  <si>
    <t>ARM-911A</t>
  </si>
  <si>
    <t>Цифровой магнитофон</t>
  </si>
  <si>
    <t>PV-6232A</t>
  </si>
  <si>
    <t>Блок тревожной сигнализации</t>
  </si>
  <si>
    <t>EP-6216</t>
  </si>
  <si>
    <t>Матричный аудиоконтроллер 16х8</t>
  </si>
  <si>
    <t xml:space="preserve"> PX-6216</t>
  </si>
  <si>
    <t>Блок расширения матричного контроллера, 16 зон</t>
  </si>
  <si>
    <t>ECS-6216MS</t>
  </si>
  <si>
    <t>Блок контроля линий оповещения, 24 линии</t>
  </si>
  <si>
    <t>SC-6224</t>
  </si>
  <si>
    <t>Четырехканальный трансляционный цифровой усилитель мощности</t>
  </si>
  <si>
    <t>DPA- 150Q</t>
  </si>
  <si>
    <t>Цифровой трансляционный усилитель мощности, 1х600 Вт</t>
  </si>
  <si>
    <t>DPA- 600S</t>
  </si>
  <si>
    <t>Двухканальный трансляционный цифровой усилитель мощности</t>
  </si>
  <si>
    <t>DPA- 600D</t>
  </si>
  <si>
    <t>Блок контроля и распределения питания</t>
  </si>
  <si>
    <t>PD-6359</t>
  </si>
  <si>
    <t>Зарядное устройство</t>
  </si>
  <si>
    <t>PB-6207</t>
  </si>
  <si>
    <t>Декоративная панель на 1 установочное место</t>
  </si>
  <si>
    <t>BP-6100</t>
  </si>
  <si>
    <t>Декоративная панель на 2 установочных места</t>
  </si>
  <si>
    <t>BP-6200</t>
  </si>
  <si>
    <t>Декоративная панель на 3 установочных места</t>
  </si>
  <si>
    <t>BP-6300</t>
  </si>
  <si>
    <t>Корд микрофонный, 1 м, XLR3 гнездо - XLR3 штекер</t>
  </si>
  <si>
    <t>AT-KM-093-1</t>
  </si>
  <si>
    <t>Корд микрофонный, 10 м, XLR3 гнездо - XLR3 штекер</t>
  </si>
  <si>
    <t>AT-KM-093-10</t>
  </si>
  <si>
    <t>Блок сопряжения с компьютером</t>
  </si>
  <si>
    <t>DIB-6000</t>
  </si>
  <si>
    <t xml:space="preserve">Универсальная микрофонная панель Inter-M </t>
  </si>
  <si>
    <t>RM-6800</t>
  </si>
  <si>
    <t>Оконечный модуль контроля трансляционных линий</t>
  </si>
  <si>
    <t>EOL-20</t>
  </si>
  <si>
    <t>Микрофонная панель, настенное исполнение</t>
  </si>
  <si>
    <t>RM-911W</t>
  </si>
  <si>
    <t>DPA- 300D</t>
  </si>
  <si>
    <t>Блок защиты трансляционных линий</t>
  </si>
  <si>
    <t>ISP-108</t>
  </si>
  <si>
    <t>Шкаф аппаратный алюминиевый на 45 установочных мест, разборный</t>
  </si>
  <si>
    <t>PA-451 D</t>
  </si>
  <si>
    <t>Громкоговоритель настенный, 3 Вт, слоновая кость</t>
  </si>
  <si>
    <t xml:space="preserve">SWS-03 </t>
  </si>
  <si>
    <t>Громкоговоритель настенный, 10 Вт, слоновая кость</t>
  </si>
  <si>
    <t xml:space="preserve">SWS-10 </t>
  </si>
  <si>
    <t>Громкоговоритель потолочный, 6 Вт, 92 дБ, 150-15000 Гц</t>
  </si>
  <si>
    <t>CS- 6</t>
  </si>
  <si>
    <t>Громкоговоритель накладной влагозащищенный, 3 Вт</t>
  </si>
  <si>
    <t>CS-503FE</t>
  </si>
  <si>
    <t>Громкоговоритель колонного типа, 40 Вт, 95 дБ, 130-13000 Гц</t>
  </si>
  <si>
    <t>CU-440FO</t>
  </si>
  <si>
    <t>Всепогодный громкоговоритель колонного типа, 30 Вт</t>
  </si>
  <si>
    <t>CS-830</t>
  </si>
  <si>
    <t>Громкоговоритель потолочный, 10 Вт, 90 дБ, 300–15400 Гц</t>
  </si>
  <si>
    <t>CS-610</t>
  </si>
  <si>
    <t>Кабель симметричный парной скрутки низкотоксичный, сеч. 1x2x1</t>
  </si>
  <si>
    <t>Кабель симметричный парной скрутки низкотоксичный, сеч. 1x2x1,5</t>
  </si>
  <si>
    <t>Гофра-труба 16мм</t>
  </si>
  <si>
    <t>Крепления для гофро-трубы, 16мм, (100 шт в упак)</t>
  </si>
  <si>
    <t>Хомут-стяжка нейлоновая 200 мм, (100 шт в упак)</t>
  </si>
  <si>
    <t xml:space="preserve">Система часофикации </t>
  </si>
  <si>
    <t xml:space="preserve">Первичные часы (мастер-часы)
</t>
  </si>
  <si>
    <t>SIGMA Mod</t>
  </si>
  <si>
    <t>Bodet</t>
  </si>
  <si>
    <t xml:space="preserve">Вторичные цифровые часы 
</t>
  </si>
  <si>
    <t>STYLE II 10S NTP-POE</t>
  </si>
  <si>
    <t>Вторичные аналоговые часы  (арабские цифры с сек. стрелкой)</t>
  </si>
  <si>
    <t>Profil 730 NTP-POE</t>
  </si>
  <si>
    <t>Управляемый коммутатор уровня 2+</t>
  </si>
  <si>
    <t>PFS5936-24GF8GT4XF</t>
  </si>
  <si>
    <t>Dahua</t>
  </si>
  <si>
    <t>Коммутатор, 16 портов</t>
  </si>
  <si>
    <t>DH-PFS4218-16ET-240</t>
  </si>
  <si>
    <t>Коммутатор, 24 портов</t>
  </si>
  <si>
    <t>PFS4226-24GT-370</t>
  </si>
  <si>
    <t>Приемопередатчик SFP</t>
  </si>
  <si>
    <t xml:space="preserve"> GSFP-850-MMF</t>
  </si>
  <si>
    <t>Коннектор RJ-45 под витую пару, категория 5e</t>
  </si>
  <si>
    <t>WR-8P8C-C5E</t>
  </si>
  <si>
    <t>GPS антенна типа Bodet для первичных часов Sigma</t>
  </si>
  <si>
    <t>Кабель «витая пара» для структурированных систем связи</t>
  </si>
  <si>
    <t xml:space="preserve">U/UTP Cat.5e </t>
  </si>
  <si>
    <t>Поз.+A5:J21A5:J2A5:M121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</si>
</sst>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ISOCPEUR"/>
      <family val="2"/>
      <charset val="204"/>
    </font>
    <font>
      <sz val="10"/>
      <name val="Arial"/>
      <family val="2"/>
      <charset val="204"/>
    </font>
    <font>
      <b/>
      <sz val="12"/>
      <name val="ISOCPEUR"/>
      <family val="2"/>
      <charset val="204"/>
    </font>
    <font>
      <sz val="12"/>
      <name val="ISOCPEUR"/>
      <family val="2"/>
      <charset val="204"/>
    </font>
    <font>
      <sz val="12"/>
      <color theme="1"/>
      <name val="ISOCPEUR"/>
      <family val="2"/>
      <charset val="204"/>
    </font>
    <font>
      <sz val="11"/>
      <color indexed="8"/>
      <name val="ISOCPEUR"/>
      <family val="2"/>
      <charset val="204"/>
    </font>
    <font>
      <sz val="11"/>
      <name val="ISOCPEUR"/>
      <family val="2"/>
      <charset val="204"/>
    </font>
    <font>
      <sz val="9"/>
      <name val="ISOCPEUR"/>
      <family val="2"/>
      <charset val="204"/>
    </font>
    <font>
      <sz val="11"/>
      <color theme="1"/>
      <name val="ISOCPEUR"/>
      <family val="2"/>
      <charset val="204"/>
    </font>
    <font>
      <sz val="11"/>
      <color rgb="FF333333"/>
      <name val="ISOCPEU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36" fillId="0" borderId="0"/>
    <xf numFmtId="0" fontId="38" fillId="0" borderId="0"/>
  </cellStyleXfs>
  <cellXfs count="363">
    <xf numFmtId="0" fontId="0" fillId="0" borderId="0" xfId="0"/>
    <xf numFmtId="0" fontId="3" fillId="0" borderId="0" xfId="2" applyFont="1" applyAlignment="1">
      <alignment vertical="center"/>
    </xf>
    <xf numFmtId="2" fontId="5" fillId="3" borderId="3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vertical="center"/>
    </xf>
    <xf numFmtId="0" fontId="5" fillId="4" borderId="3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5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3" xfId="0" applyFont="1" applyBorder="1"/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0" fontId="10" fillId="0" borderId="3" xfId="0" applyFont="1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2" applyFont="1" applyAlignment="1">
      <alignment vertical="center"/>
    </xf>
    <xf numFmtId="2" fontId="16" fillId="3" borderId="3" xfId="1" applyNumberFormat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vertical="center" wrapText="1"/>
    </xf>
    <xf numFmtId="0" fontId="16" fillId="4" borderId="3" xfId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vertical="center"/>
    </xf>
    <xf numFmtId="2" fontId="16" fillId="4" borderId="3" xfId="1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8" fillId="0" borderId="0" xfId="0" applyFont="1"/>
    <xf numFmtId="0" fontId="14" fillId="0" borderId="3" xfId="0" applyFont="1" applyBorder="1" applyAlignment="1">
      <alignment vertical="center" wrapText="1"/>
    </xf>
    <xf numFmtId="1" fontId="14" fillId="0" borderId="3" xfId="0" applyNumberFormat="1" applyFont="1" applyBorder="1" applyAlignment="1">
      <alignment horizontal="center" vertical="center" shrinkToFit="1"/>
    </xf>
    <xf numFmtId="1" fontId="14" fillId="0" borderId="3" xfId="0" applyNumberFormat="1" applyFont="1" applyBorder="1" applyAlignment="1">
      <alignment horizontal="right" shrinkToFit="1"/>
    </xf>
    <xf numFmtId="1" fontId="14" fillId="0" borderId="3" xfId="0" applyNumberFormat="1" applyFont="1" applyBorder="1" applyAlignment="1">
      <alignment vertical="center" shrinkToFi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top"/>
    </xf>
    <xf numFmtId="0" fontId="18" fillId="0" borderId="3" xfId="0" applyFont="1" applyBorder="1" applyAlignment="1">
      <alignment horizontal="right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top" wrapText="1" indent="5"/>
    </xf>
    <xf numFmtId="0" fontId="21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indent="7"/>
    </xf>
    <xf numFmtId="0" fontId="22" fillId="0" borderId="3" xfId="0" applyFont="1" applyBorder="1" applyAlignment="1">
      <alignment wrapText="1"/>
    </xf>
    <xf numFmtId="0" fontId="14" fillId="0" borderId="3" xfId="0" applyFont="1" applyBorder="1" applyAlignment="1">
      <alignment horizontal="center" vertical="top" wrapText="1"/>
    </xf>
    <xf numFmtId="1" fontId="15" fillId="0" borderId="3" xfId="0" applyNumberFormat="1" applyFont="1" applyBorder="1" applyAlignment="1">
      <alignment horizontal="center" vertical="top" shrinkToFit="1"/>
    </xf>
    <xf numFmtId="0" fontId="18" fillId="0" borderId="3" xfId="0" applyFont="1" applyBorder="1" applyAlignment="1">
      <alignment horizontal="center" vertical="top" wrapText="1"/>
    </xf>
    <xf numFmtId="1" fontId="24" fillId="0" borderId="3" xfId="0" applyNumberFormat="1" applyFont="1" applyBorder="1" applyAlignment="1">
      <alignment horizontal="center" vertical="top" shrinkToFi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top" wrapText="1" indent="3"/>
    </xf>
    <xf numFmtId="0" fontId="14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/>
    </xf>
    <xf numFmtId="0" fontId="20" fillId="0" borderId="3" xfId="0" applyFont="1" applyBorder="1" applyAlignment="1">
      <alignment horizontal="left" vertical="top" wrapText="1" indent="4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6" fillId="4" borderId="3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/>
    </xf>
    <xf numFmtId="0" fontId="16" fillId="0" borderId="3" xfId="0" applyFont="1" applyBorder="1" applyAlignment="1">
      <alignment wrapText="1"/>
    </xf>
    <xf numFmtId="0" fontId="18" fillId="0" borderId="3" xfId="0" applyFont="1" applyBorder="1" applyAlignment="1">
      <alignment horizontal="center" vertical="top"/>
    </xf>
    <xf numFmtId="0" fontId="22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wrapText="1"/>
    </xf>
    <xf numFmtId="0" fontId="22" fillId="5" borderId="3" xfId="0" applyFont="1" applyFill="1" applyBorder="1" applyAlignment="1">
      <alignment horizontal="center"/>
    </xf>
    <xf numFmtId="0" fontId="22" fillId="5" borderId="3" xfId="0" applyFont="1" applyFill="1" applyBorder="1"/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wrapText="1"/>
    </xf>
    <xf numFmtId="1" fontId="15" fillId="0" borderId="3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top" wrapText="1"/>
    </xf>
    <xf numFmtId="49" fontId="18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top"/>
    </xf>
    <xf numFmtId="43" fontId="16" fillId="4" borderId="5" xfId="6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43" fontId="16" fillId="0" borderId="3" xfId="6" applyFont="1" applyFill="1" applyBorder="1" applyAlignment="1">
      <alignment horizontal="center" vertical="center"/>
    </xf>
    <xf numFmtId="0" fontId="16" fillId="0" borderId="3" xfId="1" applyFont="1" applyBorder="1" applyAlignment="1">
      <alignment vertical="center" wrapText="1"/>
    </xf>
    <xf numFmtId="2" fontId="16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3" xfId="6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6" applyFont="1" applyAlignment="1">
      <alignment horizontal="center" vertical="center"/>
    </xf>
    <xf numFmtId="0" fontId="29" fillId="0" borderId="0" xfId="2" applyFont="1" applyAlignment="1">
      <alignment vertical="center"/>
    </xf>
    <xf numFmtId="2" fontId="21" fillId="3" borderId="3" xfId="1" applyNumberFormat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vertical="center" wrapText="1"/>
    </xf>
    <xf numFmtId="0" fontId="21" fillId="4" borderId="3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vertical="center"/>
    </xf>
    <xf numFmtId="2" fontId="21" fillId="4" borderId="3" xfId="1" applyNumberFormat="1" applyFont="1" applyFill="1" applyBorder="1" applyAlignment="1">
      <alignment horizontal="center" vertical="center"/>
    </xf>
    <xf numFmtId="0" fontId="29" fillId="0" borderId="3" xfId="5" applyFont="1" applyBorder="1" applyAlignment="1">
      <alignment horizontal="center" vertical="center"/>
    </xf>
    <xf numFmtId="0" fontId="21" fillId="0" borderId="3" xfId="5" applyFont="1" applyBorder="1" applyAlignment="1">
      <alignment vertical="center" wrapText="1"/>
    </xf>
    <xf numFmtId="0" fontId="29" fillId="0" borderId="3" xfId="5" applyFont="1" applyBorder="1" applyAlignment="1">
      <alignment horizontal="left" vertical="center" wrapText="1"/>
    </xf>
    <xf numFmtId="0" fontId="29" fillId="0" borderId="3" xfId="5" applyFont="1" applyBorder="1" applyAlignment="1">
      <alignment horizontal="left" vertical="center"/>
    </xf>
    <xf numFmtId="0" fontId="21" fillId="0" borderId="3" xfId="1" applyFont="1" applyBorder="1" applyAlignment="1">
      <alignment horizontal="center" vertical="center"/>
    </xf>
    <xf numFmtId="2" fontId="26" fillId="0" borderId="3" xfId="1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vertical="center" wrapText="1"/>
    </xf>
    <xf numFmtId="1" fontId="29" fillId="0" borderId="3" xfId="5" applyNumberFormat="1" applyFont="1" applyBorder="1" applyAlignment="1">
      <alignment horizontal="center" vertical="center" shrinkToFit="1"/>
    </xf>
    <xf numFmtId="0" fontId="31" fillId="0" borderId="3" xfId="5" applyFont="1" applyBorder="1" applyAlignment="1">
      <alignment horizontal="center" vertical="center"/>
    </xf>
    <xf numFmtId="1" fontId="32" fillId="0" borderId="3" xfId="5" applyNumberFormat="1" applyFont="1" applyBorder="1" applyAlignment="1">
      <alignment horizontal="center" vertical="center" shrinkToFit="1"/>
    </xf>
    <xf numFmtId="0" fontId="26" fillId="0" borderId="3" xfId="5" applyFont="1" applyBorder="1" applyAlignment="1">
      <alignment horizontal="center" vertical="center"/>
    </xf>
    <xf numFmtId="0" fontId="31" fillId="0" borderId="3" xfId="5" applyFont="1" applyBorder="1" applyAlignment="1">
      <alignment horizontal="left" vertical="center"/>
    </xf>
    <xf numFmtId="0" fontId="31" fillId="0" borderId="3" xfId="5" applyFont="1" applyBorder="1" applyAlignment="1">
      <alignment horizontal="center" vertical="center" wrapText="1"/>
    </xf>
    <xf numFmtId="0" fontId="29" fillId="0" borderId="3" xfId="5" applyFont="1" applyBorder="1" applyAlignment="1">
      <alignment vertical="center" wrapText="1"/>
    </xf>
    <xf numFmtId="0" fontId="29" fillId="0" borderId="3" xfId="5" applyFont="1" applyBorder="1" applyAlignment="1">
      <alignment horizontal="center" vertical="center" wrapText="1"/>
    </xf>
    <xf numFmtId="0" fontId="33" fillId="0" borderId="3" xfId="5" applyFont="1" applyBorder="1" applyAlignment="1">
      <alignment vertical="center" wrapText="1"/>
    </xf>
    <xf numFmtId="1" fontId="29" fillId="0" borderId="3" xfId="5" applyNumberFormat="1" applyFont="1" applyBorder="1" applyAlignment="1">
      <alignment horizontal="center" vertical="top" shrinkToFit="1"/>
    </xf>
    <xf numFmtId="0" fontId="26" fillId="0" borderId="3" xfId="5" applyFont="1" applyBorder="1" applyAlignment="1">
      <alignment vertical="top" wrapText="1"/>
    </xf>
    <xf numFmtId="0" fontId="31" fillId="0" borderId="3" xfId="5" applyFont="1" applyBorder="1" applyAlignment="1">
      <alignment horizontal="center" vertical="top"/>
    </xf>
    <xf numFmtId="0" fontId="29" fillId="0" borderId="3" xfId="5" applyFont="1" applyBorder="1" applyAlignment="1">
      <alignment horizontal="center"/>
    </xf>
    <xf numFmtId="0" fontId="29" fillId="0" borderId="3" xfId="5" applyFont="1" applyBorder="1" applyAlignment="1">
      <alignment horizontal="left"/>
    </xf>
    <xf numFmtId="0" fontId="31" fillId="0" borderId="3" xfId="5" applyFont="1" applyBorder="1" applyAlignment="1">
      <alignment horizontal="right" vertical="top"/>
    </xf>
    <xf numFmtId="0" fontId="29" fillId="0" borderId="0" xfId="2" applyFont="1"/>
    <xf numFmtId="0" fontId="29" fillId="0" borderId="3" xfId="2" applyFont="1" applyBorder="1" applyAlignment="1">
      <alignment horizontal="center" vertical="center"/>
    </xf>
    <xf numFmtId="0" fontId="21" fillId="0" borderId="3" xfId="5" applyFont="1" applyBorder="1" applyAlignment="1">
      <alignment vertical="center"/>
    </xf>
    <xf numFmtId="0" fontId="26" fillId="0" borderId="3" xfId="1" applyFont="1" applyBorder="1" applyAlignment="1">
      <alignment horizontal="center" vertical="center"/>
    </xf>
    <xf numFmtId="0" fontId="29" fillId="0" borderId="3" xfId="2" applyFont="1" applyBorder="1" applyAlignment="1">
      <alignment horizontal="center"/>
    </xf>
    <xf numFmtId="1" fontId="33" fillId="0" borderId="3" xfId="5" applyNumberFormat="1" applyFont="1" applyBorder="1" applyAlignment="1">
      <alignment vertical="top" shrinkToFit="1"/>
    </xf>
    <xf numFmtId="0" fontId="33" fillId="0" borderId="3" xfId="5" applyFont="1" applyBorder="1" applyAlignment="1">
      <alignment vertical="center"/>
    </xf>
    <xf numFmtId="0" fontId="29" fillId="0" borderId="3" xfId="5" applyFont="1" applyBorder="1" applyAlignment="1">
      <alignment vertical="center"/>
    </xf>
    <xf numFmtId="1" fontId="33" fillId="0" borderId="3" xfId="5" applyNumberFormat="1" applyFont="1" applyBorder="1" applyAlignment="1">
      <alignment vertical="center" shrinkToFit="1"/>
    </xf>
    <xf numFmtId="1" fontId="32" fillId="0" borderId="3" xfId="5" applyNumberFormat="1" applyFont="1" applyBorder="1" applyAlignment="1">
      <alignment horizontal="left" vertical="center" shrinkToFit="1"/>
    </xf>
    <xf numFmtId="1" fontId="29" fillId="0" borderId="3" xfId="5" applyNumberFormat="1" applyFont="1" applyBorder="1" applyAlignment="1">
      <alignment vertical="center" shrinkToFit="1"/>
    </xf>
    <xf numFmtId="0" fontId="31" fillId="0" borderId="3" xfId="5" applyFont="1" applyBorder="1" applyAlignment="1">
      <alignment horizontal="left" vertical="center" wrapText="1"/>
    </xf>
    <xf numFmtId="1" fontId="32" fillId="0" borderId="3" xfId="5" applyNumberFormat="1" applyFont="1" applyBorder="1" applyAlignment="1">
      <alignment horizontal="right" vertical="center" wrapText="1" shrinkToFit="1"/>
    </xf>
    <xf numFmtId="0" fontId="33" fillId="0" borderId="3" xfId="2" applyFont="1" applyBorder="1" applyAlignment="1">
      <alignment vertical="center"/>
    </xf>
    <xf numFmtId="0" fontId="29" fillId="0" borderId="3" xfId="2" applyFont="1" applyBorder="1" applyAlignment="1">
      <alignment vertical="center" wrapText="1"/>
    </xf>
    <xf numFmtId="0" fontId="29" fillId="0" borderId="3" xfId="2" applyFont="1" applyBorder="1" applyAlignment="1">
      <alignment vertical="center"/>
    </xf>
    <xf numFmtId="0" fontId="33" fillId="0" borderId="3" xfId="2" applyFont="1" applyBorder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/>
    <xf numFmtId="0" fontId="27" fillId="0" borderId="3" xfId="0" applyFont="1" applyBorder="1" applyAlignment="1">
      <alignment horizontal="center"/>
    </xf>
    <xf numFmtId="0" fontId="27" fillId="0" borderId="0" xfId="0" applyFont="1"/>
    <xf numFmtId="0" fontId="27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18" fillId="0" borderId="3" xfId="0" applyFont="1" applyBorder="1" applyAlignment="1">
      <alignment horizontal="left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29" fillId="0" borderId="3" xfId="5" applyNumberFormat="1" applyFont="1" applyBorder="1" applyAlignment="1">
      <alignment horizontal="left" vertical="top" shrinkToFit="1"/>
    </xf>
    <xf numFmtId="1" fontId="37" fillId="0" borderId="3" xfId="7" applyNumberFormat="1" applyFont="1" applyBorder="1" applyAlignment="1" applyProtection="1">
      <alignment horizontal="center" vertical="center" wrapText="1"/>
      <protection locked="0"/>
    </xf>
    <xf numFmtId="0" fontId="39" fillId="0" borderId="3" xfId="8" applyFont="1" applyBorder="1" applyAlignment="1" applyProtection="1">
      <alignment horizontal="center" vertical="center" wrapText="1"/>
      <protection locked="0"/>
    </xf>
    <xf numFmtId="49" fontId="40" fillId="0" borderId="3" xfId="7" applyNumberFormat="1" applyFont="1" applyBorder="1" applyAlignment="1">
      <alignment horizontal="center" vertical="center" wrapText="1"/>
    </xf>
    <xf numFmtId="0" fontId="40" fillId="0" borderId="3" xfId="7" applyFont="1" applyBorder="1" applyAlignment="1">
      <alignment horizontal="center" vertical="center" wrapText="1"/>
    </xf>
    <xf numFmtId="49" fontId="41" fillId="0" borderId="3" xfId="7" applyNumberFormat="1" applyFont="1" applyBorder="1" applyAlignment="1">
      <alignment horizontal="center" vertical="center" wrapText="1"/>
    </xf>
    <xf numFmtId="49" fontId="37" fillId="0" borderId="3" xfId="7" applyNumberFormat="1" applyFont="1" applyBorder="1" applyAlignment="1" applyProtection="1">
      <alignment horizontal="center" vertical="center" wrapText="1"/>
      <protection locked="0"/>
    </xf>
    <xf numFmtId="0" fontId="37" fillId="0" borderId="3" xfId="7" applyFont="1" applyBorder="1" applyAlignment="1" applyProtection="1">
      <alignment horizontal="center" vertical="center" wrapText="1"/>
      <protection locked="0"/>
    </xf>
    <xf numFmtId="1" fontId="37" fillId="0" borderId="3" xfId="7" applyNumberFormat="1" applyFont="1" applyBorder="1" applyAlignment="1">
      <alignment horizontal="center" vertical="center" wrapText="1"/>
    </xf>
    <xf numFmtId="0" fontId="40" fillId="0" borderId="3" xfId="7" applyFont="1" applyBorder="1" applyAlignment="1">
      <alignment vertical="center" wrapText="1"/>
    </xf>
    <xf numFmtId="49" fontId="42" fillId="0" borderId="3" xfId="7" applyNumberFormat="1" applyFont="1" applyBorder="1" applyAlignment="1" applyProtection="1">
      <alignment horizontal="center" vertical="center" wrapText="1"/>
      <protection locked="0"/>
    </xf>
    <xf numFmtId="0" fontId="42" fillId="0" borderId="3" xfId="7" applyFont="1" applyBorder="1" applyAlignment="1" applyProtection="1">
      <alignment horizontal="center" vertical="center" wrapText="1"/>
      <protection locked="0"/>
    </xf>
    <xf numFmtId="0" fontId="36" fillId="0" borderId="0" xfId="7"/>
    <xf numFmtId="0" fontId="34" fillId="0" borderId="3" xfId="7" applyFont="1" applyBorder="1" applyAlignment="1">
      <alignment horizontal="center" vertical="center" wrapText="1"/>
    </xf>
    <xf numFmtId="0" fontId="40" fillId="0" borderId="3" xfId="7" applyFont="1" applyBorder="1" applyAlignment="1">
      <alignment horizontal="center" vertical="center"/>
    </xf>
    <xf numFmtId="0" fontId="40" fillId="0" borderId="3" xfId="7" applyFont="1" applyBorder="1" applyAlignment="1">
      <alignment horizontal="left" vertical="center" indent="1"/>
    </xf>
    <xf numFmtId="0" fontId="43" fillId="0" borderId="3" xfId="7" applyFont="1" applyBorder="1" applyAlignment="1">
      <alignment horizontal="center" vertical="center" wrapText="1"/>
    </xf>
    <xf numFmtId="49" fontId="44" fillId="0" borderId="3" xfId="7" applyNumberFormat="1" applyFont="1" applyBorder="1" applyAlignment="1">
      <alignment horizontal="center" vertical="center" wrapText="1"/>
    </xf>
    <xf numFmtId="3" fontId="40" fillId="0" borderId="3" xfId="7" applyNumberFormat="1" applyFont="1" applyBorder="1" applyAlignment="1">
      <alignment horizontal="center" vertical="center" wrapText="1"/>
    </xf>
    <xf numFmtId="0" fontId="39" fillId="0" borderId="3" xfId="7" applyFont="1" applyBorder="1" applyAlignment="1">
      <alignment horizontal="center" vertical="center" wrapText="1"/>
    </xf>
    <xf numFmtId="0" fontId="40" fillId="0" borderId="3" xfId="7" applyFont="1" applyBorder="1" applyAlignment="1">
      <alignment horizontal="left" vertical="center" wrapText="1"/>
    </xf>
    <xf numFmtId="49" fontId="40" fillId="0" borderId="3" xfId="7" applyNumberFormat="1" applyFont="1" applyBorder="1" applyAlignment="1">
      <alignment horizontal="left" vertical="center" wrapText="1"/>
    </xf>
    <xf numFmtId="0" fontId="40" fillId="0" borderId="3" xfId="7" applyFont="1" applyBorder="1" applyAlignment="1">
      <alignment horizontal="left" vertical="center"/>
    </xf>
    <xf numFmtId="0" fontId="44" fillId="0" borderId="3" xfId="7" applyFont="1" applyBorder="1" applyAlignment="1">
      <alignment horizontal="center" vertical="center" wrapText="1"/>
    </xf>
    <xf numFmtId="1" fontId="37" fillId="0" borderId="3" xfId="0" applyNumberFormat="1" applyFont="1" applyBorder="1" applyAlignment="1" applyProtection="1">
      <alignment horizontal="center" vertical="center" wrapText="1"/>
      <protection locked="0"/>
    </xf>
    <xf numFmtId="49" fontId="40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>
      <alignment horizontal="center" vertical="center" wrapText="1"/>
    </xf>
    <xf numFmtId="49" fontId="42" fillId="0" borderId="3" xfId="0" applyNumberFormat="1" applyFont="1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 applyProtection="1">
      <alignment horizontal="center" vertical="center" wrapText="1"/>
      <protection locked="0"/>
    </xf>
    <xf numFmtId="1" fontId="37" fillId="0" borderId="3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49" fontId="37" fillId="0" borderId="3" xfId="0" applyNumberFormat="1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49" fontId="45" fillId="0" borderId="18" xfId="0" applyNumberFormat="1" applyFont="1" applyBorder="1" applyAlignment="1">
      <alignment horizontal="center" vertical="center" wrapText="1"/>
    </xf>
    <xf numFmtId="49" fontId="45" fillId="0" borderId="18" xfId="0" applyNumberFormat="1" applyFont="1" applyBorder="1" applyAlignment="1">
      <alignment horizontal="left" wrapText="1"/>
    </xf>
    <xf numFmtId="1" fontId="37" fillId="0" borderId="4" xfId="0" applyNumberFormat="1" applyFont="1" applyBorder="1" applyAlignment="1">
      <alignment horizontal="center" vertical="center" wrapText="1"/>
    </xf>
    <xf numFmtId="49" fontId="45" fillId="0" borderId="19" xfId="0" applyNumberFormat="1" applyFont="1" applyBorder="1" applyAlignment="1">
      <alignment horizontal="left" wrapText="1"/>
    </xf>
    <xf numFmtId="49" fontId="45" fillId="0" borderId="19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left" wrapText="1"/>
    </xf>
    <xf numFmtId="0" fontId="40" fillId="0" borderId="3" xfId="8" applyFont="1" applyBorder="1" applyAlignment="1" applyProtection="1">
      <alignment horizontal="left" vertical="center" wrapText="1"/>
      <protection locked="0"/>
    </xf>
    <xf numFmtId="0" fontId="41" fillId="0" borderId="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3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center" wrapText="1"/>
    </xf>
    <xf numFmtId="0" fontId="37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3" fillId="0" borderId="3" xfId="0" applyFont="1" applyBorder="1" applyAlignment="1">
      <alignment horizontal="left" vertical="top" wrapText="1"/>
    </xf>
    <xf numFmtId="49" fontId="43" fillId="0" borderId="3" xfId="0" applyNumberFormat="1" applyFont="1" applyBorder="1" applyAlignment="1">
      <alignment horizontal="center" vertical="top" wrapText="1"/>
    </xf>
    <xf numFmtId="49" fontId="43" fillId="0" borderId="3" xfId="0" applyNumberFormat="1" applyFont="1" applyBorder="1" applyAlignment="1">
      <alignment horizontal="left" vertical="center" wrapText="1"/>
    </xf>
    <xf numFmtId="49" fontId="43" fillId="0" borderId="3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top" wrapText="1"/>
    </xf>
    <xf numFmtId="0" fontId="46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21" fillId="4" borderId="5" xfId="1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/>
    </xf>
    <xf numFmtId="2" fontId="21" fillId="3" borderId="5" xfId="1" applyNumberFormat="1" applyFont="1" applyFill="1" applyBorder="1" applyAlignment="1">
      <alignment horizontal="center" vertical="center" wrapText="1"/>
    </xf>
    <xf numFmtId="2" fontId="21" fillId="3" borderId="6" xfId="1" applyNumberFormat="1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/>
    </xf>
    <xf numFmtId="0" fontId="28" fillId="2" borderId="7" xfId="3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vertical="center" wrapText="1"/>
    </xf>
    <xf numFmtId="0" fontId="21" fillId="3" borderId="7" xfId="1" applyFont="1" applyFill="1" applyBorder="1" applyAlignment="1">
      <alignment vertical="center" wrapText="1"/>
    </xf>
    <xf numFmtId="43" fontId="21" fillId="3" borderId="4" xfId="4" applyFont="1" applyFill="1" applyBorder="1" applyAlignment="1">
      <alignment horizontal="center" vertical="center" wrapText="1"/>
    </xf>
    <xf numFmtId="43" fontId="21" fillId="3" borderId="7" xfId="4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30" fillId="3" borderId="4" xfId="1" applyFont="1" applyFill="1" applyBorder="1" applyAlignment="1">
      <alignment horizontal="center" vertical="center" wrapText="1"/>
    </xf>
    <xf numFmtId="0" fontId="30" fillId="3" borderId="7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left" vertical="center" wrapText="1"/>
    </xf>
    <xf numFmtId="0" fontId="21" fillId="3" borderId="7" xfId="1" applyFont="1" applyFill="1" applyBorder="1" applyAlignment="1">
      <alignment horizontal="left" vertical="center" wrapText="1"/>
    </xf>
    <xf numFmtId="0" fontId="16" fillId="4" borderId="5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vertical="center" wrapText="1"/>
    </xf>
    <xf numFmtId="0" fontId="16" fillId="3" borderId="7" xfId="1" applyFont="1" applyFill="1" applyBorder="1" applyAlignment="1">
      <alignment vertical="center" wrapText="1"/>
    </xf>
    <xf numFmtId="43" fontId="16" fillId="3" borderId="4" xfId="4" applyFont="1" applyFill="1" applyBorder="1" applyAlignment="1">
      <alignment horizontal="center" vertical="center" wrapText="1"/>
    </xf>
    <xf numFmtId="43" fontId="16" fillId="3" borderId="7" xfId="4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2" fontId="16" fillId="3" borderId="5" xfId="1" applyNumberFormat="1" applyFont="1" applyFill="1" applyBorder="1" applyAlignment="1">
      <alignment horizontal="center" vertical="center" wrapText="1"/>
    </xf>
    <xf numFmtId="2" fontId="16" fillId="3" borderId="6" xfId="1" applyNumberFormat="1" applyFont="1" applyFill="1" applyBorder="1" applyAlignment="1">
      <alignment horizontal="center" vertical="center" wrapText="1"/>
    </xf>
    <xf numFmtId="43" fontId="16" fillId="3" borderId="1" xfId="6" applyFont="1" applyFill="1" applyBorder="1" applyAlignment="1">
      <alignment horizontal="center" vertical="center" wrapText="1"/>
    </xf>
    <xf numFmtId="43" fontId="16" fillId="3" borderId="2" xfId="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1" fontId="7" fillId="0" borderId="5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1" fontId="7" fillId="0" borderId="3" xfId="0" applyNumberFormat="1" applyFont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43" fontId="5" fillId="3" borderId="4" xfId="4" applyFont="1" applyFill="1" applyBorder="1" applyAlignment="1">
      <alignment horizontal="center" vertical="center" wrapText="1"/>
    </xf>
    <xf numFmtId="43" fontId="5" fillId="3" borderId="7" xfId="4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2" fontId="5" fillId="3" borderId="5" xfId="1" applyNumberFormat="1" applyFont="1" applyFill="1" applyBorder="1" applyAlignment="1">
      <alignment horizontal="center" vertical="center" wrapText="1"/>
    </xf>
    <xf numFmtId="2" fontId="5" fillId="3" borderId="6" xfId="1" applyNumberFormat="1" applyFont="1" applyFill="1" applyBorder="1" applyAlignment="1">
      <alignment horizontal="center" vertical="center" wrapText="1"/>
    </xf>
    <xf numFmtId="3" fontId="43" fillId="0" borderId="5" xfId="0" applyNumberFormat="1" applyFont="1" applyBorder="1" applyAlignment="1">
      <alignment horizontal="center" vertical="top" wrapText="1"/>
    </xf>
    <xf numFmtId="3" fontId="43" fillId="0" borderId="6" xfId="0" applyNumberFormat="1" applyFont="1" applyBorder="1" applyAlignment="1">
      <alignment horizontal="center" vertical="top" wrapText="1"/>
    </xf>
    <xf numFmtId="3" fontId="43" fillId="0" borderId="5" xfId="0" applyNumberFormat="1" applyFont="1" applyBorder="1" applyAlignment="1">
      <alignment horizontal="center" vertical="center" wrapText="1"/>
    </xf>
    <xf numFmtId="3" fontId="43" fillId="0" borderId="6" xfId="0" applyNumberFormat="1" applyFont="1" applyBorder="1" applyAlignment="1">
      <alignment horizontal="center" vertical="center" wrapText="1"/>
    </xf>
    <xf numFmtId="3" fontId="43" fillId="0" borderId="20" xfId="0" applyNumberFormat="1" applyFont="1" applyBorder="1" applyAlignment="1">
      <alignment horizontal="center" vertical="center" wrapText="1"/>
    </xf>
    <xf numFmtId="3" fontId="43" fillId="0" borderId="21" xfId="0" applyNumberFormat="1" applyFont="1" applyBorder="1" applyAlignment="1">
      <alignment horizontal="center" vertical="center" wrapText="1"/>
    </xf>
    <xf numFmtId="3" fontId="37" fillId="0" borderId="5" xfId="7" applyNumberFormat="1" applyFont="1" applyBorder="1" applyAlignment="1" applyProtection="1">
      <alignment horizontal="center" vertical="center" wrapText="1"/>
      <protection locked="0"/>
    </xf>
    <xf numFmtId="3" fontId="37" fillId="0" borderId="6" xfId="7" applyNumberFormat="1" applyFont="1" applyBorder="1" applyAlignment="1" applyProtection="1">
      <alignment horizontal="center" vertical="center" wrapText="1"/>
      <protection locked="0"/>
    </xf>
    <xf numFmtId="3" fontId="42" fillId="0" borderId="5" xfId="7" applyNumberFormat="1" applyFont="1" applyBorder="1" applyAlignment="1" applyProtection="1">
      <alignment horizontal="center" vertical="center" wrapText="1"/>
      <protection locked="0"/>
    </xf>
    <xf numFmtId="3" fontId="42" fillId="0" borderId="6" xfId="7" applyNumberFormat="1" applyFont="1" applyBorder="1" applyAlignment="1" applyProtection="1">
      <alignment horizontal="center" vertical="center" wrapText="1"/>
      <protection locked="0"/>
    </xf>
    <xf numFmtId="3" fontId="40" fillId="0" borderId="5" xfId="7" applyNumberFormat="1" applyFont="1" applyBorder="1" applyAlignment="1">
      <alignment horizontal="center" vertical="center" wrapText="1"/>
    </xf>
    <xf numFmtId="3" fontId="40" fillId="0" borderId="6" xfId="7" applyNumberFormat="1" applyFont="1" applyBorder="1" applyAlignment="1">
      <alignment horizontal="center" vertical="center" wrapText="1"/>
    </xf>
    <xf numFmtId="3" fontId="42" fillId="0" borderId="17" xfId="7" applyNumberFormat="1" applyFont="1" applyBorder="1" applyAlignment="1" applyProtection="1">
      <alignment horizontal="center" vertical="center" wrapText="1"/>
      <protection locked="0"/>
    </xf>
    <xf numFmtId="3" fontId="42" fillId="0" borderId="5" xfId="0" applyNumberFormat="1" applyFont="1" applyBorder="1" applyAlignment="1" applyProtection="1">
      <alignment horizontal="center" vertical="center" wrapText="1"/>
      <protection locked="0"/>
    </xf>
    <xf numFmtId="3" fontId="42" fillId="0" borderId="6" xfId="0" applyNumberFormat="1" applyFont="1" applyBorder="1" applyAlignment="1" applyProtection="1">
      <alignment horizontal="center" vertical="center" wrapText="1"/>
      <protection locked="0"/>
    </xf>
    <xf numFmtId="3" fontId="40" fillId="0" borderId="5" xfId="0" applyNumberFormat="1" applyFont="1" applyBorder="1" applyAlignment="1">
      <alignment horizontal="center" vertical="center" wrapText="1"/>
    </xf>
    <xf numFmtId="3" fontId="40" fillId="0" borderId="6" xfId="0" applyNumberFormat="1" applyFont="1" applyBorder="1" applyAlignment="1">
      <alignment horizontal="center" vertical="center" wrapText="1"/>
    </xf>
    <xf numFmtId="3" fontId="40" fillId="0" borderId="20" xfId="0" applyNumberFormat="1" applyFont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shrinkToFit="1"/>
    </xf>
    <xf numFmtId="164" fontId="7" fillId="0" borderId="6" xfId="0" applyNumberFormat="1" applyFont="1" applyBorder="1" applyAlignment="1">
      <alignment horizontal="center" vertical="center" shrinkToFit="1"/>
    </xf>
    <xf numFmtId="164" fontId="7" fillId="0" borderId="3" xfId="0" applyNumberFormat="1" applyFont="1" applyBorder="1" applyAlignment="1">
      <alignment horizontal="center" vertical="center" shrinkToFit="1"/>
    </xf>
    <xf numFmtId="4" fontId="7" fillId="0" borderId="5" xfId="0" applyNumberFormat="1" applyFont="1" applyBorder="1" applyAlignment="1">
      <alignment horizontal="center" vertical="center" shrinkToFit="1"/>
    </xf>
    <xf numFmtId="4" fontId="7" fillId="0" borderId="6" xfId="0" applyNumberFormat="1" applyFont="1" applyBorder="1" applyAlignment="1">
      <alignment horizontal="center" vertical="center" shrinkToFit="1"/>
    </xf>
    <xf numFmtId="3" fontId="7" fillId="0" borderId="5" xfId="0" applyNumberFormat="1" applyFont="1" applyBorder="1" applyAlignment="1">
      <alignment horizontal="center" vertical="center" shrinkToFit="1"/>
    </xf>
    <xf numFmtId="3" fontId="7" fillId="0" borderId="6" xfId="0" applyNumberFormat="1" applyFont="1" applyBorder="1" applyAlignment="1">
      <alignment horizontal="center" vertical="center" shrinkToFit="1"/>
    </xf>
    <xf numFmtId="164" fontId="5" fillId="4" borderId="5" xfId="1" applyNumberFormat="1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shrinkToFit="1"/>
    </xf>
    <xf numFmtId="165" fontId="7" fillId="0" borderId="6" xfId="0" applyNumberFormat="1" applyFont="1" applyBorder="1" applyAlignment="1">
      <alignment horizontal="center" vertical="center" shrinkToFit="1"/>
    </xf>
    <xf numFmtId="4" fontId="0" fillId="0" borderId="3" xfId="0" applyNumberForma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</cellXfs>
  <cellStyles count="9">
    <cellStyle name="Linked Cells 5 12" xfId="1" xr:uid="{1926C1B3-254C-4213-BEFA-9D84AEC1DAC5}"/>
    <cellStyle name="Normal 2" xfId="2" xr:uid="{3F19BA14-6595-459F-B41A-75ACC5C12E2D}"/>
    <cellStyle name="Normal 22" xfId="3" xr:uid="{DFEA5B98-6DBD-4BC6-8433-91A76DD175E0}"/>
    <cellStyle name="Normal 24" xfId="5" xr:uid="{4B784B6A-FB9C-42A8-A6CE-EDD31C31F35E}"/>
    <cellStyle name="Virgül 2" xfId="4" xr:uid="{03517D1F-8273-4266-8B9D-48606D297C49}"/>
    <cellStyle name="Обычный" xfId="0" builtinId="0"/>
    <cellStyle name="Обычный 2" xfId="8" xr:uid="{C20F2A11-FA94-433F-A0BA-F15E6DEB16FF}"/>
    <cellStyle name="Обычный 8" xfId="7" xr:uid="{F787E03B-4B56-491D-9DB0-07C6F427FEA7}"/>
    <cellStyle name="Финансовый" xfId="6" builtinId="3"/>
  </cellStyles>
  <dxfs count="9"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  <dxf>
      <border>
        <top style="thin">
          <color rgb="FFFF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07B5-F3D3-4C42-AB73-A08095C353A6}">
  <dimension ref="A1:Q965"/>
  <sheetViews>
    <sheetView tabSelected="1" zoomScale="85" zoomScaleNormal="85" workbookViewId="0">
      <selection activeCell="B8" sqref="B7:B8"/>
    </sheetView>
  </sheetViews>
  <sheetFormatPr defaultColWidth="8.5546875" defaultRowHeight="13.8" x14ac:dyDescent="0.3"/>
  <cols>
    <col min="1" max="1" width="8.5546875" style="171"/>
    <col min="2" max="2" width="76.6640625" style="172" bestFit="1" customWidth="1"/>
    <col min="3" max="3" width="13.44140625" style="172" customWidth="1"/>
    <col min="4" max="4" width="22.6640625" style="171" bestFit="1" customWidth="1"/>
    <col min="5" max="5" width="25.44140625" style="126" customWidth="1"/>
    <col min="6" max="6" width="8.5546875" style="171"/>
    <col min="7" max="7" width="9.5546875" style="171" customWidth="1"/>
    <col min="8" max="8" width="9" style="126" customWidth="1"/>
    <col min="9" max="16" width="21.5546875" style="126" customWidth="1"/>
    <col min="17" max="16384" width="8.5546875" style="126"/>
  </cols>
  <sheetData>
    <row r="1" spans="1:16" ht="27.75" customHeight="1" x14ac:dyDescent="0.3">
      <c r="A1" s="257" t="s">
        <v>18</v>
      </c>
      <c r="B1" s="259" t="s">
        <v>17</v>
      </c>
      <c r="C1" s="261" t="s">
        <v>19</v>
      </c>
      <c r="D1" s="261" t="s">
        <v>20</v>
      </c>
      <c r="E1" s="261" t="s">
        <v>21</v>
      </c>
      <c r="F1" s="263" t="s">
        <v>60</v>
      </c>
      <c r="G1" s="263" t="s">
        <v>22</v>
      </c>
      <c r="H1" s="263" t="s">
        <v>23</v>
      </c>
      <c r="I1" s="265" t="s">
        <v>26</v>
      </c>
      <c r="J1" s="127" t="s">
        <v>25</v>
      </c>
      <c r="K1" s="255" t="s">
        <v>0</v>
      </c>
      <c r="L1" s="256"/>
      <c r="M1" s="255" t="s">
        <v>1</v>
      </c>
      <c r="N1" s="256"/>
      <c r="O1" s="127" t="s">
        <v>2</v>
      </c>
      <c r="P1" s="127" t="s">
        <v>4</v>
      </c>
    </row>
    <row r="2" spans="1:16" ht="24.9" customHeight="1" x14ac:dyDescent="0.3">
      <c r="A2" s="258"/>
      <c r="B2" s="260"/>
      <c r="C2" s="262"/>
      <c r="D2" s="262"/>
      <c r="E2" s="262"/>
      <c r="F2" s="264"/>
      <c r="G2" s="264"/>
      <c r="H2" s="264"/>
      <c r="I2" s="266"/>
      <c r="J2" s="127" t="s">
        <v>24</v>
      </c>
      <c r="K2" s="127" t="s">
        <v>3</v>
      </c>
      <c r="L2" s="127" t="s">
        <v>4</v>
      </c>
      <c r="M2" s="127" t="s">
        <v>3</v>
      </c>
      <c r="N2" s="127" t="s">
        <v>4</v>
      </c>
      <c r="O2" s="127" t="s">
        <v>5</v>
      </c>
      <c r="P2" s="127" t="s">
        <v>5</v>
      </c>
    </row>
    <row r="3" spans="1:16" ht="32.4" customHeight="1" x14ac:dyDescent="0.3">
      <c r="A3" s="253" t="s">
        <v>1135</v>
      </c>
      <c r="B3" s="254"/>
      <c r="C3" s="128"/>
      <c r="D3" s="129"/>
      <c r="E3" s="130"/>
      <c r="F3" s="129"/>
      <c r="G3" s="129"/>
      <c r="H3" s="130"/>
      <c r="I3" s="130"/>
      <c r="J3" s="129"/>
      <c r="K3" s="129"/>
      <c r="L3" s="131">
        <f>SUM(L4:L661)</f>
        <v>0</v>
      </c>
      <c r="M3" s="129"/>
      <c r="N3" s="131">
        <f>SUM(N4:N661)</f>
        <v>0</v>
      </c>
      <c r="O3" s="129"/>
      <c r="P3" s="131">
        <f>SUM(P4:P661)</f>
        <v>0</v>
      </c>
    </row>
    <row r="4" spans="1:16" x14ac:dyDescent="0.3">
      <c r="A4" s="132"/>
      <c r="B4" s="133" t="s">
        <v>27</v>
      </c>
      <c r="C4" s="134"/>
      <c r="D4" s="132"/>
      <c r="E4" s="135"/>
      <c r="F4" s="132" t="s">
        <v>57</v>
      </c>
      <c r="G4" s="132">
        <v>1</v>
      </c>
      <c r="H4" s="135"/>
      <c r="I4" s="135"/>
      <c r="J4" s="136"/>
      <c r="K4" s="136"/>
      <c r="L4" s="136" t="str">
        <f t="shared" ref="L4:L66" si="0">IF(J4="","",J4*K4)</f>
        <v/>
      </c>
      <c r="M4" s="136"/>
      <c r="N4" s="136" t="str">
        <f t="shared" ref="N4:N66" si="1">IF(J4="","",J4*M4)</f>
        <v/>
      </c>
      <c r="O4" s="136" t="str">
        <f t="shared" ref="O4:O66" si="2">IF(J4="","",K4+M4)</f>
        <v/>
      </c>
      <c r="P4" s="137" t="str">
        <f t="shared" ref="P4:P66" si="3">IF(J4="","",J4*O4)</f>
        <v/>
      </c>
    </row>
    <row r="5" spans="1:16" x14ac:dyDescent="0.3">
      <c r="A5" s="132">
        <v>141</v>
      </c>
      <c r="B5" s="138" t="s">
        <v>28</v>
      </c>
      <c r="C5" s="134"/>
      <c r="D5" s="132" t="s">
        <v>49</v>
      </c>
      <c r="E5" s="135"/>
      <c r="F5" s="132" t="s">
        <v>57</v>
      </c>
      <c r="G5" s="132">
        <v>1</v>
      </c>
      <c r="H5" s="135"/>
      <c r="I5" s="135"/>
      <c r="J5" s="136"/>
      <c r="K5" s="136"/>
      <c r="L5" s="136" t="str">
        <f t="shared" si="0"/>
        <v/>
      </c>
      <c r="M5" s="136"/>
      <c r="N5" s="136" t="str">
        <f t="shared" si="1"/>
        <v/>
      </c>
      <c r="O5" s="136" t="str">
        <f t="shared" si="2"/>
        <v/>
      </c>
      <c r="P5" s="137" t="str">
        <f t="shared" si="3"/>
        <v/>
      </c>
    </row>
    <row r="6" spans="1:16" x14ac:dyDescent="0.3">
      <c r="A6" s="139">
        <v>143</v>
      </c>
      <c r="B6" s="138" t="s">
        <v>29</v>
      </c>
      <c r="C6" s="134"/>
      <c r="D6" s="140" t="s">
        <v>50</v>
      </c>
      <c r="E6" s="135"/>
      <c r="F6" s="140" t="s">
        <v>57</v>
      </c>
      <c r="G6" s="139">
        <v>6</v>
      </c>
      <c r="H6" s="135"/>
      <c r="I6" s="135"/>
      <c r="J6" s="136"/>
      <c r="K6" s="136"/>
      <c r="L6" s="136" t="str">
        <f t="shared" si="0"/>
        <v/>
      </c>
      <c r="M6" s="136"/>
      <c r="N6" s="136" t="str">
        <f t="shared" si="1"/>
        <v/>
      </c>
      <c r="O6" s="136" t="str">
        <f t="shared" si="2"/>
        <v/>
      </c>
      <c r="P6" s="137" t="str">
        <f t="shared" si="3"/>
        <v/>
      </c>
    </row>
    <row r="7" spans="1:16" ht="41.4" x14ac:dyDescent="0.3">
      <c r="A7" s="142" t="s">
        <v>30</v>
      </c>
      <c r="B7" s="138" t="s">
        <v>31</v>
      </c>
      <c r="C7" s="134"/>
      <c r="D7" s="132"/>
      <c r="E7" s="135"/>
      <c r="F7" s="140" t="s">
        <v>57</v>
      </c>
      <c r="G7" s="139">
        <v>1</v>
      </c>
      <c r="H7" s="135"/>
      <c r="I7" s="143"/>
      <c r="J7" s="136"/>
      <c r="K7" s="136"/>
      <c r="L7" s="136" t="str">
        <f t="shared" si="0"/>
        <v/>
      </c>
      <c r="M7" s="136"/>
      <c r="N7" s="136" t="str">
        <f t="shared" si="1"/>
        <v/>
      </c>
      <c r="O7" s="136" t="str">
        <f t="shared" si="2"/>
        <v/>
      </c>
      <c r="P7" s="137" t="str">
        <f t="shared" si="3"/>
        <v/>
      </c>
    </row>
    <row r="8" spans="1:16" ht="55.2" x14ac:dyDescent="0.3">
      <c r="A8" s="142">
        <v>140</v>
      </c>
      <c r="B8" s="138" t="s">
        <v>32</v>
      </c>
      <c r="C8" s="134"/>
      <c r="D8" s="132"/>
      <c r="E8" s="135"/>
      <c r="F8" s="140" t="s">
        <v>57</v>
      </c>
      <c r="G8" s="139">
        <v>1</v>
      </c>
      <c r="H8" s="135"/>
      <c r="I8" s="143"/>
      <c r="J8" s="136"/>
      <c r="K8" s="136"/>
      <c r="L8" s="136" t="str">
        <f t="shared" si="0"/>
        <v/>
      </c>
      <c r="M8" s="136"/>
      <c r="N8" s="136" t="str">
        <f t="shared" si="1"/>
        <v/>
      </c>
      <c r="O8" s="136" t="str">
        <f t="shared" si="2"/>
        <v/>
      </c>
      <c r="P8" s="137" t="str">
        <f t="shared" si="3"/>
        <v/>
      </c>
    </row>
    <row r="9" spans="1:16" x14ac:dyDescent="0.3">
      <c r="A9" s="132" t="s">
        <v>33</v>
      </c>
      <c r="B9" s="138" t="s">
        <v>34</v>
      </c>
      <c r="C9" s="134"/>
      <c r="D9" s="132"/>
      <c r="E9" s="135"/>
      <c r="F9" s="132" t="s">
        <v>58</v>
      </c>
      <c r="G9" s="132">
        <v>4</v>
      </c>
      <c r="H9" s="135"/>
      <c r="I9" s="135"/>
      <c r="J9" s="136"/>
      <c r="K9" s="136"/>
      <c r="L9" s="136" t="str">
        <f t="shared" si="0"/>
        <v/>
      </c>
      <c r="M9" s="136"/>
      <c r="N9" s="136" t="str">
        <f t="shared" si="1"/>
        <v/>
      </c>
      <c r="O9" s="136" t="str">
        <f t="shared" si="2"/>
        <v/>
      </c>
      <c r="P9" s="137" t="str">
        <f t="shared" si="3"/>
        <v/>
      </c>
    </row>
    <row r="10" spans="1:16" x14ac:dyDescent="0.3">
      <c r="A10" s="142" t="s">
        <v>35</v>
      </c>
      <c r="B10" s="138" t="s">
        <v>36</v>
      </c>
      <c r="C10" s="144"/>
      <c r="D10" s="132"/>
      <c r="E10" s="135"/>
      <c r="F10" s="140" t="s">
        <v>57</v>
      </c>
      <c r="G10" s="139">
        <v>1</v>
      </c>
      <c r="H10" s="135"/>
      <c r="I10" s="143"/>
      <c r="J10" s="136"/>
      <c r="K10" s="136"/>
      <c r="L10" s="136" t="str">
        <f t="shared" si="0"/>
        <v/>
      </c>
      <c r="M10" s="136"/>
      <c r="N10" s="136" t="str">
        <f t="shared" si="1"/>
        <v/>
      </c>
      <c r="O10" s="136" t="str">
        <f t="shared" si="2"/>
        <v/>
      </c>
      <c r="P10" s="137" t="str">
        <f t="shared" si="3"/>
        <v/>
      </c>
    </row>
    <row r="11" spans="1:16" x14ac:dyDescent="0.3">
      <c r="A11" s="142">
        <v>106</v>
      </c>
      <c r="B11" s="138" t="s">
        <v>37</v>
      </c>
      <c r="C11" s="134"/>
      <c r="D11" s="132" t="s">
        <v>51</v>
      </c>
      <c r="E11" s="135"/>
      <c r="F11" s="140" t="s">
        <v>57</v>
      </c>
      <c r="G11" s="139">
        <v>1</v>
      </c>
      <c r="H11" s="135"/>
      <c r="I11" s="143"/>
      <c r="J11" s="136"/>
      <c r="K11" s="136"/>
      <c r="L11" s="136" t="str">
        <f t="shared" si="0"/>
        <v/>
      </c>
      <c r="M11" s="136"/>
      <c r="N11" s="136" t="str">
        <f t="shared" si="1"/>
        <v/>
      </c>
      <c r="O11" s="136" t="str">
        <f t="shared" si="2"/>
        <v/>
      </c>
      <c r="P11" s="137" t="str">
        <f t="shared" si="3"/>
        <v/>
      </c>
    </row>
    <row r="12" spans="1:16" x14ac:dyDescent="0.3">
      <c r="A12" s="142">
        <v>124</v>
      </c>
      <c r="B12" s="138" t="s">
        <v>38</v>
      </c>
      <c r="C12" s="144"/>
      <c r="D12" s="132"/>
      <c r="E12" s="135"/>
      <c r="F12" s="140" t="s">
        <v>57</v>
      </c>
      <c r="G12" s="139">
        <v>2</v>
      </c>
      <c r="H12" s="135"/>
      <c r="I12" s="143"/>
      <c r="J12" s="136"/>
      <c r="K12" s="136"/>
      <c r="L12" s="136" t="str">
        <f t="shared" si="0"/>
        <v/>
      </c>
      <c r="M12" s="136"/>
      <c r="N12" s="136" t="str">
        <f t="shared" si="1"/>
        <v/>
      </c>
      <c r="O12" s="136" t="str">
        <f t="shared" si="2"/>
        <v/>
      </c>
      <c r="P12" s="137" t="str">
        <f t="shared" si="3"/>
        <v/>
      </c>
    </row>
    <row r="13" spans="1:16" x14ac:dyDescent="0.3">
      <c r="A13" s="142">
        <v>164</v>
      </c>
      <c r="B13" s="138" t="s">
        <v>39</v>
      </c>
      <c r="C13" s="144"/>
      <c r="D13" s="132"/>
      <c r="E13" s="135"/>
      <c r="F13" s="140" t="s">
        <v>57</v>
      </c>
      <c r="G13" s="139">
        <v>2</v>
      </c>
      <c r="H13" s="135"/>
      <c r="I13" s="143"/>
      <c r="J13" s="136"/>
      <c r="K13" s="136"/>
      <c r="L13" s="136" t="str">
        <f t="shared" si="0"/>
        <v/>
      </c>
      <c r="M13" s="136"/>
      <c r="N13" s="136" t="str">
        <f t="shared" si="1"/>
        <v/>
      </c>
      <c r="O13" s="136" t="str">
        <f t="shared" si="2"/>
        <v/>
      </c>
      <c r="P13" s="137" t="str">
        <f t="shared" si="3"/>
        <v/>
      </c>
    </row>
    <row r="14" spans="1:16" x14ac:dyDescent="0.3">
      <c r="A14" s="142">
        <v>137</v>
      </c>
      <c r="B14" s="138" t="s">
        <v>40</v>
      </c>
      <c r="C14" s="134"/>
      <c r="D14" s="132" t="s">
        <v>52</v>
      </c>
      <c r="E14" s="135"/>
      <c r="F14" s="140" t="s">
        <v>59</v>
      </c>
      <c r="G14" s="139">
        <v>1</v>
      </c>
      <c r="H14" s="135"/>
      <c r="I14" s="143"/>
      <c r="J14" s="136"/>
      <c r="K14" s="136"/>
      <c r="L14" s="136" t="str">
        <f t="shared" si="0"/>
        <v/>
      </c>
      <c r="M14" s="136"/>
      <c r="N14" s="136" t="str">
        <f t="shared" si="1"/>
        <v/>
      </c>
      <c r="O14" s="136" t="str">
        <f t="shared" si="2"/>
        <v/>
      </c>
      <c r="P14" s="137" t="str">
        <f t="shared" si="3"/>
        <v/>
      </c>
    </row>
    <row r="15" spans="1:16" ht="41.4" x14ac:dyDescent="0.3">
      <c r="A15" s="142">
        <v>45</v>
      </c>
      <c r="B15" s="138" t="s">
        <v>41</v>
      </c>
      <c r="C15" s="134"/>
      <c r="D15" s="132" t="s">
        <v>53</v>
      </c>
      <c r="E15" s="135"/>
      <c r="F15" s="132" t="s">
        <v>57</v>
      </c>
      <c r="G15" s="139">
        <v>1</v>
      </c>
      <c r="H15" s="135"/>
      <c r="I15" s="143"/>
      <c r="J15" s="136"/>
      <c r="K15" s="136"/>
      <c r="L15" s="136" t="str">
        <f t="shared" si="0"/>
        <v/>
      </c>
      <c r="M15" s="136"/>
      <c r="N15" s="136" t="str">
        <f t="shared" si="1"/>
        <v/>
      </c>
      <c r="O15" s="136" t="str">
        <f t="shared" si="2"/>
        <v/>
      </c>
      <c r="P15" s="137" t="str">
        <f t="shared" si="3"/>
        <v/>
      </c>
    </row>
    <row r="16" spans="1:16" x14ac:dyDescent="0.3">
      <c r="A16" s="142" t="s">
        <v>42</v>
      </c>
      <c r="B16" s="138" t="s">
        <v>43</v>
      </c>
      <c r="C16" s="144"/>
      <c r="D16" s="132" t="s">
        <v>54</v>
      </c>
      <c r="E16" s="135"/>
      <c r="F16" s="140" t="s">
        <v>57</v>
      </c>
      <c r="G16" s="139">
        <v>1</v>
      </c>
      <c r="H16" s="135"/>
      <c r="I16" s="143"/>
      <c r="J16" s="136"/>
      <c r="K16" s="136"/>
      <c r="L16" s="136" t="str">
        <f t="shared" si="0"/>
        <v/>
      </c>
      <c r="M16" s="136"/>
      <c r="N16" s="136" t="str">
        <f t="shared" si="1"/>
        <v/>
      </c>
      <c r="O16" s="136" t="str">
        <f t="shared" si="2"/>
        <v/>
      </c>
      <c r="P16" s="137" t="str">
        <f t="shared" si="3"/>
        <v/>
      </c>
    </row>
    <row r="17" spans="1:16" x14ac:dyDescent="0.3">
      <c r="A17" s="142" t="s">
        <v>42</v>
      </c>
      <c r="B17" s="138" t="s">
        <v>44</v>
      </c>
      <c r="C17" s="144"/>
      <c r="D17" s="132" t="s">
        <v>55</v>
      </c>
      <c r="E17" s="135"/>
      <c r="F17" s="140" t="s">
        <v>57</v>
      </c>
      <c r="G17" s="139">
        <v>1</v>
      </c>
      <c r="H17" s="135"/>
      <c r="I17" s="143"/>
      <c r="J17" s="136"/>
      <c r="K17" s="136"/>
      <c r="L17" s="136" t="str">
        <f t="shared" si="0"/>
        <v/>
      </c>
      <c r="M17" s="136"/>
      <c r="N17" s="136" t="str">
        <f t="shared" si="1"/>
        <v/>
      </c>
      <c r="O17" s="136" t="str">
        <f t="shared" si="2"/>
        <v/>
      </c>
      <c r="P17" s="137" t="str">
        <f t="shared" si="3"/>
        <v/>
      </c>
    </row>
    <row r="18" spans="1:16" ht="27.6" x14ac:dyDescent="0.3">
      <c r="A18" s="142">
        <v>135</v>
      </c>
      <c r="B18" s="145" t="s">
        <v>45</v>
      </c>
      <c r="C18" s="144"/>
      <c r="D18" s="132"/>
      <c r="E18" s="135"/>
      <c r="F18" s="140" t="s">
        <v>57</v>
      </c>
      <c r="G18" s="139">
        <v>1</v>
      </c>
      <c r="H18" s="135"/>
      <c r="I18" s="143"/>
      <c r="J18" s="136"/>
      <c r="K18" s="136"/>
      <c r="L18" s="136" t="str">
        <f t="shared" si="0"/>
        <v/>
      </c>
      <c r="M18" s="136"/>
      <c r="N18" s="136" t="str">
        <f t="shared" si="1"/>
        <v/>
      </c>
      <c r="O18" s="136" t="str">
        <f t="shared" si="2"/>
        <v/>
      </c>
      <c r="P18" s="137" t="str">
        <f t="shared" si="3"/>
        <v/>
      </c>
    </row>
    <row r="19" spans="1:16" x14ac:dyDescent="0.3">
      <c r="A19" s="142">
        <v>136</v>
      </c>
      <c r="B19" s="145" t="s">
        <v>46</v>
      </c>
      <c r="C19" s="134"/>
      <c r="D19" s="132"/>
      <c r="E19" s="135"/>
      <c r="F19" s="140" t="s">
        <v>57</v>
      </c>
      <c r="G19" s="139">
        <v>1</v>
      </c>
      <c r="H19" s="135"/>
      <c r="I19" s="143"/>
      <c r="J19" s="136"/>
      <c r="K19" s="136"/>
      <c r="L19" s="136" t="str">
        <f t="shared" si="0"/>
        <v/>
      </c>
      <c r="M19" s="136"/>
      <c r="N19" s="136" t="str">
        <f t="shared" si="1"/>
        <v/>
      </c>
      <c r="O19" s="136" t="str">
        <f t="shared" si="2"/>
        <v/>
      </c>
      <c r="P19" s="137" t="str">
        <f t="shared" si="3"/>
        <v/>
      </c>
    </row>
    <row r="20" spans="1:16" x14ac:dyDescent="0.3">
      <c r="A20" s="142">
        <v>145</v>
      </c>
      <c r="B20" s="138" t="s">
        <v>47</v>
      </c>
      <c r="C20" s="146"/>
      <c r="D20" s="132" t="s">
        <v>56</v>
      </c>
      <c r="E20" s="135"/>
      <c r="F20" s="140" t="s">
        <v>57</v>
      </c>
      <c r="G20" s="139">
        <v>2</v>
      </c>
      <c r="H20" s="135"/>
      <c r="I20" s="143"/>
      <c r="J20" s="136"/>
      <c r="K20" s="136"/>
      <c r="L20" s="136" t="str">
        <f t="shared" si="0"/>
        <v/>
      </c>
      <c r="M20" s="136"/>
      <c r="N20" s="136" t="str">
        <f t="shared" si="1"/>
        <v/>
      </c>
      <c r="O20" s="136" t="str">
        <f t="shared" si="2"/>
        <v/>
      </c>
      <c r="P20" s="137" t="str">
        <f t="shared" si="3"/>
        <v/>
      </c>
    </row>
    <row r="21" spans="1:16" ht="18" customHeight="1" x14ac:dyDescent="0.3">
      <c r="A21" s="132" t="s">
        <v>42</v>
      </c>
      <c r="B21" s="138" t="s">
        <v>48</v>
      </c>
      <c r="C21" s="134"/>
      <c r="D21" s="132"/>
      <c r="E21" s="135"/>
      <c r="F21" s="132"/>
      <c r="G21" s="132"/>
      <c r="H21" s="135"/>
      <c r="I21" s="135"/>
      <c r="J21" s="136"/>
      <c r="K21" s="136"/>
      <c r="L21" s="136" t="str">
        <f t="shared" si="0"/>
        <v/>
      </c>
      <c r="M21" s="136"/>
      <c r="N21" s="136" t="str">
        <f t="shared" si="1"/>
        <v/>
      </c>
      <c r="O21" s="136" t="str">
        <f t="shared" si="2"/>
        <v/>
      </c>
      <c r="P21" s="137" t="str">
        <f t="shared" si="3"/>
        <v/>
      </c>
    </row>
    <row r="22" spans="1:16" x14ac:dyDescent="0.3">
      <c r="A22" s="139"/>
      <c r="B22" s="133" t="s">
        <v>61</v>
      </c>
      <c r="C22" s="134"/>
      <c r="D22" s="140"/>
      <c r="E22" s="135"/>
      <c r="F22" s="140"/>
      <c r="G22" s="139"/>
      <c r="H22" s="135"/>
      <c r="I22" s="135"/>
      <c r="J22" s="136"/>
      <c r="K22" s="136"/>
      <c r="L22" s="136" t="str">
        <f t="shared" si="0"/>
        <v/>
      </c>
      <c r="M22" s="136"/>
      <c r="N22" s="136" t="str">
        <f t="shared" si="1"/>
        <v/>
      </c>
      <c r="O22" s="136" t="str">
        <f t="shared" si="2"/>
        <v/>
      </c>
      <c r="P22" s="137" t="str">
        <f t="shared" si="3"/>
        <v/>
      </c>
    </row>
    <row r="23" spans="1:16" ht="27.6" x14ac:dyDescent="0.3">
      <c r="A23" s="139" t="s">
        <v>62</v>
      </c>
      <c r="B23" s="145" t="s">
        <v>63</v>
      </c>
      <c r="C23" s="134"/>
      <c r="D23" s="140" t="s">
        <v>64</v>
      </c>
      <c r="E23" s="135"/>
      <c r="F23" s="140" t="s">
        <v>57</v>
      </c>
      <c r="G23" s="139">
        <v>1</v>
      </c>
      <c r="H23" s="135"/>
      <c r="I23" s="135"/>
      <c r="J23" s="136"/>
      <c r="K23" s="136"/>
      <c r="L23" s="136" t="str">
        <f t="shared" si="0"/>
        <v/>
      </c>
      <c r="M23" s="136"/>
      <c r="N23" s="136" t="str">
        <f t="shared" si="1"/>
        <v/>
      </c>
      <c r="O23" s="136" t="str">
        <f t="shared" si="2"/>
        <v/>
      </c>
      <c r="P23" s="137" t="str">
        <f t="shared" si="3"/>
        <v/>
      </c>
    </row>
    <row r="24" spans="1:16" x14ac:dyDescent="0.3">
      <c r="A24" s="142" t="s">
        <v>65</v>
      </c>
      <c r="B24" s="145" t="s">
        <v>66</v>
      </c>
      <c r="C24" s="144"/>
      <c r="D24" s="132" t="s">
        <v>67</v>
      </c>
      <c r="E24" s="135"/>
      <c r="F24" s="140" t="s">
        <v>57</v>
      </c>
      <c r="G24" s="139">
        <v>3</v>
      </c>
      <c r="H24" s="135"/>
      <c r="I24" s="140"/>
      <c r="J24" s="136"/>
      <c r="K24" s="136"/>
      <c r="L24" s="136" t="str">
        <f t="shared" si="0"/>
        <v/>
      </c>
      <c r="M24" s="136"/>
      <c r="N24" s="136" t="str">
        <f t="shared" si="1"/>
        <v/>
      </c>
      <c r="O24" s="136" t="str">
        <f t="shared" si="2"/>
        <v/>
      </c>
      <c r="P24" s="137" t="str">
        <f t="shared" si="3"/>
        <v/>
      </c>
    </row>
    <row r="25" spans="1:16" ht="27.6" x14ac:dyDescent="0.3">
      <c r="A25" s="142">
        <v>5</v>
      </c>
      <c r="B25" s="145" t="s">
        <v>68</v>
      </c>
      <c r="C25" s="134"/>
      <c r="D25" s="132" t="s">
        <v>69</v>
      </c>
      <c r="E25" s="135"/>
      <c r="F25" s="140" t="s">
        <v>57</v>
      </c>
      <c r="G25" s="139">
        <v>1</v>
      </c>
      <c r="H25" s="135"/>
      <c r="I25" s="140"/>
      <c r="J25" s="136"/>
      <c r="K25" s="136"/>
      <c r="L25" s="136" t="str">
        <f t="shared" si="0"/>
        <v/>
      </c>
      <c r="M25" s="136"/>
      <c r="N25" s="136" t="str">
        <f t="shared" si="1"/>
        <v/>
      </c>
      <c r="O25" s="136" t="str">
        <f t="shared" si="2"/>
        <v/>
      </c>
      <c r="P25" s="137" t="str">
        <f t="shared" si="3"/>
        <v/>
      </c>
    </row>
    <row r="26" spans="1:16" ht="27.6" x14ac:dyDescent="0.3">
      <c r="A26" s="142">
        <v>8</v>
      </c>
      <c r="B26" s="138" t="s">
        <v>70</v>
      </c>
      <c r="C26" s="134"/>
      <c r="D26" s="132" t="s">
        <v>71</v>
      </c>
      <c r="E26" s="135"/>
      <c r="F26" s="140" t="s">
        <v>57</v>
      </c>
      <c r="G26" s="139">
        <v>4</v>
      </c>
      <c r="H26" s="135"/>
      <c r="I26" s="140"/>
      <c r="J26" s="136"/>
      <c r="K26" s="136"/>
      <c r="L26" s="136" t="str">
        <f t="shared" si="0"/>
        <v/>
      </c>
      <c r="M26" s="136"/>
      <c r="N26" s="136" t="str">
        <f t="shared" si="1"/>
        <v/>
      </c>
      <c r="O26" s="136" t="str">
        <f t="shared" si="2"/>
        <v/>
      </c>
      <c r="P26" s="137" t="str">
        <f t="shared" si="3"/>
        <v/>
      </c>
    </row>
    <row r="27" spans="1:16" x14ac:dyDescent="0.3">
      <c r="A27" s="142">
        <v>16</v>
      </c>
      <c r="B27" s="138" t="s">
        <v>72</v>
      </c>
      <c r="C27" s="134"/>
      <c r="D27" s="132" t="s">
        <v>73</v>
      </c>
      <c r="E27" s="135"/>
      <c r="F27" s="140" t="s">
        <v>57</v>
      </c>
      <c r="G27" s="139">
        <v>1</v>
      </c>
      <c r="H27" s="135"/>
      <c r="I27" s="140"/>
      <c r="J27" s="136"/>
      <c r="K27" s="136"/>
      <c r="L27" s="136" t="str">
        <f t="shared" si="0"/>
        <v/>
      </c>
      <c r="M27" s="136"/>
      <c r="N27" s="136" t="str">
        <f t="shared" si="1"/>
        <v/>
      </c>
      <c r="O27" s="136" t="str">
        <f t="shared" si="2"/>
        <v/>
      </c>
      <c r="P27" s="137" t="str">
        <f t="shared" si="3"/>
        <v/>
      </c>
    </row>
    <row r="28" spans="1:16" ht="41.4" x14ac:dyDescent="0.3">
      <c r="A28" s="142" t="s">
        <v>30</v>
      </c>
      <c r="B28" s="138" t="s">
        <v>31</v>
      </c>
      <c r="C28" s="134"/>
      <c r="D28" s="132" t="s">
        <v>50</v>
      </c>
      <c r="E28" s="135"/>
      <c r="F28" s="140" t="s">
        <v>57</v>
      </c>
      <c r="G28" s="139">
        <v>4</v>
      </c>
      <c r="H28" s="135"/>
      <c r="I28" s="140"/>
      <c r="J28" s="136"/>
      <c r="K28" s="136"/>
      <c r="L28" s="136" t="str">
        <f t="shared" si="0"/>
        <v/>
      </c>
      <c r="M28" s="136"/>
      <c r="N28" s="136" t="str">
        <f t="shared" si="1"/>
        <v/>
      </c>
      <c r="O28" s="136" t="str">
        <f t="shared" si="2"/>
        <v/>
      </c>
      <c r="P28" s="137" t="str">
        <f t="shared" si="3"/>
        <v/>
      </c>
    </row>
    <row r="29" spans="1:16" ht="41.4" x14ac:dyDescent="0.3">
      <c r="A29" s="142" t="s">
        <v>74</v>
      </c>
      <c r="B29" s="138" t="s">
        <v>41</v>
      </c>
      <c r="C29" s="134"/>
      <c r="D29" s="132" t="s">
        <v>52</v>
      </c>
      <c r="E29" s="135"/>
      <c r="F29" s="140" t="s">
        <v>59</v>
      </c>
      <c r="G29" s="139">
        <v>1</v>
      </c>
      <c r="H29" s="135"/>
      <c r="I29" s="140"/>
      <c r="J29" s="136"/>
      <c r="K29" s="136"/>
      <c r="L29" s="136" t="str">
        <f t="shared" si="0"/>
        <v/>
      </c>
      <c r="M29" s="136"/>
      <c r="N29" s="136" t="str">
        <f t="shared" si="1"/>
        <v/>
      </c>
      <c r="O29" s="136" t="str">
        <f t="shared" si="2"/>
        <v/>
      </c>
      <c r="P29" s="137" t="str">
        <f t="shared" si="3"/>
        <v/>
      </c>
    </row>
    <row r="30" spans="1:16" x14ac:dyDescent="0.3">
      <c r="A30" s="142" t="s">
        <v>42</v>
      </c>
      <c r="B30" s="138" t="s">
        <v>43</v>
      </c>
      <c r="C30" s="134"/>
      <c r="D30" s="132" t="s">
        <v>53</v>
      </c>
      <c r="E30" s="135"/>
      <c r="F30" s="140" t="s">
        <v>57</v>
      </c>
      <c r="G30" s="139">
        <v>1</v>
      </c>
      <c r="H30" s="135"/>
      <c r="I30" s="140"/>
      <c r="J30" s="136"/>
      <c r="K30" s="136"/>
      <c r="L30" s="136" t="str">
        <f t="shared" si="0"/>
        <v/>
      </c>
      <c r="M30" s="136"/>
      <c r="N30" s="136" t="str">
        <f t="shared" si="1"/>
        <v/>
      </c>
      <c r="O30" s="136" t="str">
        <f t="shared" si="2"/>
        <v/>
      </c>
      <c r="P30" s="137" t="str">
        <f t="shared" si="3"/>
        <v/>
      </c>
    </row>
    <row r="31" spans="1:16" x14ac:dyDescent="0.3">
      <c r="A31" s="142" t="s">
        <v>42</v>
      </c>
      <c r="B31" s="138" t="s">
        <v>44</v>
      </c>
      <c r="C31" s="134"/>
      <c r="D31" s="132" t="s">
        <v>54</v>
      </c>
      <c r="E31" s="135"/>
      <c r="F31" s="140" t="s">
        <v>57</v>
      </c>
      <c r="G31" s="139">
        <v>1</v>
      </c>
      <c r="H31" s="135"/>
      <c r="I31" s="140"/>
      <c r="J31" s="136"/>
      <c r="K31" s="136"/>
      <c r="L31" s="136" t="str">
        <f t="shared" si="0"/>
        <v/>
      </c>
      <c r="M31" s="136"/>
      <c r="N31" s="136" t="str">
        <f t="shared" si="1"/>
        <v/>
      </c>
      <c r="O31" s="136" t="str">
        <f t="shared" si="2"/>
        <v/>
      </c>
      <c r="P31" s="137" t="str">
        <f t="shared" si="3"/>
        <v/>
      </c>
    </row>
    <row r="32" spans="1:16" ht="27.6" x14ac:dyDescent="0.3">
      <c r="A32" s="142" t="s">
        <v>75</v>
      </c>
      <c r="B32" s="138" t="s">
        <v>76</v>
      </c>
      <c r="C32" s="134"/>
      <c r="D32" s="132" t="s">
        <v>77</v>
      </c>
      <c r="E32" s="135"/>
      <c r="F32" s="140" t="s">
        <v>57</v>
      </c>
      <c r="G32" s="139">
        <v>1</v>
      </c>
      <c r="H32" s="135"/>
      <c r="I32" s="140"/>
      <c r="J32" s="136"/>
      <c r="K32" s="136"/>
      <c r="L32" s="136" t="str">
        <f t="shared" si="0"/>
        <v/>
      </c>
      <c r="M32" s="136"/>
      <c r="N32" s="136" t="str">
        <f t="shared" si="1"/>
        <v/>
      </c>
      <c r="O32" s="136" t="str">
        <f t="shared" si="2"/>
        <v/>
      </c>
      <c r="P32" s="137" t="str">
        <f t="shared" si="3"/>
        <v/>
      </c>
    </row>
    <row r="33" spans="1:16" x14ac:dyDescent="0.3">
      <c r="A33" s="142" t="s">
        <v>42</v>
      </c>
      <c r="B33" s="138" t="s">
        <v>48</v>
      </c>
      <c r="C33" s="134"/>
      <c r="D33" s="132" t="s">
        <v>56</v>
      </c>
      <c r="E33" s="135"/>
      <c r="F33" s="140" t="s">
        <v>57</v>
      </c>
      <c r="G33" s="139">
        <v>2</v>
      </c>
      <c r="H33" s="135"/>
      <c r="I33" s="140"/>
      <c r="J33" s="136"/>
      <c r="K33" s="136"/>
      <c r="L33" s="136" t="str">
        <f t="shared" si="0"/>
        <v/>
      </c>
      <c r="M33" s="136"/>
      <c r="N33" s="136" t="str">
        <f t="shared" si="1"/>
        <v/>
      </c>
      <c r="O33" s="136" t="str">
        <f t="shared" si="2"/>
        <v/>
      </c>
      <c r="P33" s="137" t="str">
        <f t="shared" si="3"/>
        <v/>
      </c>
    </row>
    <row r="34" spans="1:16" x14ac:dyDescent="0.3">
      <c r="A34" s="142"/>
      <c r="B34" s="133" t="s">
        <v>78</v>
      </c>
      <c r="C34" s="134"/>
      <c r="D34" s="132"/>
      <c r="E34" s="135"/>
      <c r="F34" s="140"/>
      <c r="G34" s="139"/>
      <c r="H34" s="135"/>
      <c r="I34" s="140"/>
      <c r="J34" s="136"/>
      <c r="K34" s="136"/>
      <c r="L34" s="136" t="str">
        <f t="shared" si="0"/>
        <v/>
      </c>
      <c r="M34" s="136"/>
      <c r="N34" s="136" t="str">
        <f t="shared" si="1"/>
        <v/>
      </c>
      <c r="O34" s="136" t="str">
        <f t="shared" si="2"/>
        <v/>
      </c>
      <c r="P34" s="137" t="str">
        <f t="shared" si="3"/>
        <v/>
      </c>
    </row>
    <row r="35" spans="1:16" x14ac:dyDescent="0.3">
      <c r="A35" s="142" t="s">
        <v>79</v>
      </c>
      <c r="B35" s="138" t="s">
        <v>80</v>
      </c>
      <c r="C35" s="134"/>
      <c r="D35" s="132"/>
      <c r="E35" s="135"/>
      <c r="F35" s="140" t="s">
        <v>57</v>
      </c>
      <c r="G35" s="139">
        <v>2</v>
      </c>
      <c r="H35" s="135"/>
      <c r="I35" s="140"/>
      <c r="J35" s="136"/>
      <c r="K35" s="136"/>
      <c r="L35" s="136" t="str">
        <f t="shared" si="0"/>
        <v/>
      </c>
      <c r="M35" s="136"/>
      <c r="N35" s="136" t="str">
        <f t="shared" si="1"/>
        <v/>
      </c>
      <c r="O35" s="136" t="str">
        <f t="shared" si="2"/>
        <v/>
      </c>
      <c r="P35" s="137" t="str">
        <f t="shared" si="3"/>
        <v/>
      </c>
    </row>
    <row r="36" spans="1:16" ht="41.4" x14ac:dyDescent="0.3">
      <c r="A36" s="142" t="s">
        <v>30</v>
      </c>
      <c r="B36" s="138" t="s">
        <v>31</v>
      </c>
      <c r="C36" s="134"/>
      <c r="D36" s="132" t="s">
        <v>50</v>
      </c>
      <c r="E36" s="135"/>
      <c r="F36" s="140" t="s">
        <v>57</v>
      </c>
      <c r="G36" s="139">
        <v>14</v>
      </c>
      <c r="H36" s="135"/>
      <c r="I36" s="140"/>
      <c r="J36" s="136"/>
      <c r="K36" s="136"/>
      <c r="L36" s="136" t="str">
        <f t="shared" si="0"/>
        <v/>
      </c>
      <c r="M36" s="136"/>
      <c r="N36" s="136" t="str">
        <f t="shared" si="1"/>
        <v/>
      </c>
      <c r="O36" s="136" t="str">
        <f t="shared" si="2"/>
        <v/>
      </c>
      <c r="P36" s="137" t="str">
        <f t="shared" si="3"/>
        <v/>
      </c>
    </row>
    <row r="37" spans="1:16" x14ac:dyDescent="0.3">
      <c r="A37" s="142">
        <v>176</v>
      </c>
      <c r="B37" s="138" t="s">
        <v>81</v>
      </c>
      <c r="C37" s="134"/>
      <c r="D37" s="132"/>
      <c r="E37" s="135"/>
      <c r="F37" s="140" t="s">
        <v>57</v>
      </c>
      <c r="G37" s="139">
        <v>1</v>
      </c>
      <c r="H37" s="135"/>
      <c r="I37" s="140"/>
      <c r="J37" s="136"/>
      <c r="K37" s="136"/>
      <c r="L37" s="136" t="str">
        <f t="shared" si="0"/>
        <v/>
      </c>
      <c r="M37" s="136"/>
      <c r="N37" s="136" t="str">
        <f t="shared" si="1"/>
        <v/>
      </c>
      <c r="O37" s="136" t="str">
        <f t="shared" si="2"/>
        <v/>
      </c>
      <c r="P37" s="137" t="str">
        <f t="shared" si="3"/>
        <v/>
      </c>
    </row>
    <row r="38" spans="1:16" x14ac:dyDescent="0.3">
      <c r="A38" s="142">
        <v>137</v>
      </c>
      <c r="B38" s="138" t="s">
        <v>40</v>
      </c>
      <c r="C38" s="134"/>
      <c r="D38" s="132"/>
      <c r="E38" s="135"/>
      <c r="F38" s="140" t="s">
        <v>57</v>
      </c>
      <c r="G38" s="139">
        <v>1</v>
      </c>
      <c r="H38" s="135"/>
      <c r="I38" s="140"/>
      <c r="J38" s="136"/>
      <c r="K38" s="136"/>
      <c r="L38" s="136" t="str">
        <f t="shared" si="0"/>
        <v/>
      </c>
      <c r="M38" s="136"/>
      <c r="N38" s="136" t="str">
        <f t="shared" si="1"/>
        <v/>
      </c>
      <c r="O38" s="136" t="str">
        <f t="shared" si="2"/>
        <v/>
      </c>
      <c r="P38" s="137" t="str">
        <f t="shared" si="3"/>
        <v/>
      </c>
    </row>
    <row r="39" spans="1:16" x14ac:dyDescent="0.3">
      <c r="A39" s="142">
        <v>2</v>
      </c>
      <c r="B39" s="138" t="s">
        <v>82</v>
      </c>
      <c r="C39" s="134"/>
      <c r="D39" s="132" t="s">
        <v>83</v>
      </c>
      <c r="E39" s="135"/>
      <c r="F39" s="140" t="s">
        <v>57</v>
      </c>
      <c r="G39" s="139">
        <v>1</v>
      </c>
      <c r="H39" s="135"/>
      <c r="I39" s="140"/>
      <c r="J39" s="136"/>
      <c r="K39" s="136"/>
      <c r="L39" s="136" t="str">
        <f t="shared" si="0"/>
        <v/>
      </c>
      <c r="M39" s="136"/>
      <c r="N39" s="136" t="str">
        <f t="shared" si="1"/>
        <v/>
      </c>
      <c r="O39" s="136" t="str">
        <f t="shared" si="2"/>
        <v/>
      </c>
      <c r="P39" s="137" t="str">
        <f t="shared" si="3"/>
        <v/>
      </c>
    </row>
    <row r="40" spans="1:16" x14ac:dyDescent="0.3">
      <c r="A40" s="142">
        <v>145</v>
      </c>
      <c r="B40" s="138" t="s">
        <v>47</v>
      </c>
      <c r="C40" s="134"/>
      <c r="D40" s="132"/>
      <c r="E40" s="135"/>
      <c r="F40" s="140" t="s">
        <v>57</v>
      </c>
      <c r="G40" s="139">
        <v>1</v>
      </c>
      <c r="H40" s="135"/>
      <c r="I40" s="140"/>
      <c r="J40" s="136"/>
      <c r="K40" s="136"/>
      <c r="L40" s="136" t="str">
        <f t="shared" si="0"/>
        <v/>
      </c>
      <c r="M40" s="136"/>
      <c r="N40" s="136" t="str">
        <f t="shared" si="1"/>
        <v/>
      </c>
      <c r="O40" s="136" t="str">
        <f t="shared" si="2"/>
        <v/>
      </c>
      <c r="P40" s="137" t="str">
        <f t="shared" si="3"/>
        <v/>
      </c>
    </row>
    <row r="41" spans="1:16" x14ac:dyDescent="0.3">
      <c r="A41" s="142">
        <v>144</v>
      </c>
      <c r="B41" s="138" t="s">
        <v>34</v>
      </c>
      <c r="C41" s="134"/>
      <c r="D41" s="132"/>
      <c r="E41" s="135"/>
      <c r="F41" s="140" t="s">
        <v>57</v>
      </c>
      <c r="G41" s="139">
        <v>1</v>
      </c>
      <c r="H41" s="135"/>
      <c r="I41" s="140"/>
      <c r="J41" s="136"/>
      <c r="K41" s="136"/>
      <c r="L41" s="136" t="str">
        <f t="shared" si="0"/>
        <v/>
      </c>
      <c r="M41" s="136"/>
      <c r="N41" s="136" t="str">
        <f t="shared" si="1"/>
        <v/>
      </c>
      <c r="O41" s="136" t="str">
        <f t="shared" si="2"/>
        <v/>
      </c>
      <c r="P41" s="137" t="str">
        <f t="shared" si="3"/>
        <v/>
      </c>
    </row>
    <row r="42" spans="1:16" ht="27.6" x14ac:dyDescent="0.3">
      <c r="A42" s="142"/>
      <c r="B42" s="133" t="s">
        <v>2957</v>
      </c>
      <c r="C42" s="134"/>
      <c r="D42" s="132"/>
      <c r="E42" s="135"/>
      <c r="F42" s="140"/>
      <c r="G42" s="139"/>
      <c r="H42" s="135"/>
      <c r="I42" s="140"/>
      <c r="J42" s="136"/>
      <c r="K42" s="136"/>
      <c r="L42" s="136" t="str">
        <f t="shared" si="0"/>
        <v/>
      </c>
      <c r="M42" s="136"/>
      <c r="N42" s="136" t="str">
        <f t="shared" si="1"/>
        <v/>
      </c>
      <c r="O42" s="136" t="str">
        <f t="shared" si="2"/>
        <v/>
      </c>
      <c r="P42" s="137" t="str">
        <f t="shared" si="3"/>
        <v/>
      </c>
    </row>
    <row r="43" spans="1:16" ht="27.6" x14ac:dyDescent="0.3">
      <c r="A43" s="142" t="s">
        <v>62</v>
      </c>
      <c r="B43" s="138" t="s">
        <v>63</v>
      </c>
      <c r="C43" s="134"/>
      <c r="D43" s="132" t="s">
        <v>84</v>
      </c>
      <c r="E43" s="135"/>
      <c r="F43" s="140" t="s">
        <v>57</v>
      </c>
      <c r="G43" s="139">
        <v>33</v>
      </c>
      <c r="H43" s="135"/>
      <c r="I43" s="140"/>
      <c r="J43" s="136"/>
      <c r="K43" s="136"/>
      <c r="L43" s="136" t="str">
        <f t="shared" si="0"/>
        <v/>
      </c>
      <c r="M43" s="136"/>
      <c r="N43" s="136" t="str">
        <f t="shared" si="1"/>
        <v/>
      </c>
      <c r="O43" s="136" t="str">
        <f t="shared" si="2"/>
        <v/>
      </c>
      <c r="P43" s="137" t="str">
        <f t="shared" si="3"/>
        <v/>
      </c>
    </row>
    <row r="44" spans="1:16" ht="27.6" x14ac:dyDescent="0.3">
      <c r="A44" s="142">
        <v>5</v>
      </c>
      <c r="B44" s="138" t="s">
        <v>68</v>
      </c>
      <c r="C44" s="134"/>
      <c r="D44" s="132" t="s">
        <v>69</v>
      </c>
      <c r="E44" s="135"/>
      <c r="F44" s="140" t="s">
        <v>57</v>
      </c>
      <c r="G44" s="139">
        <v>33</v>
      </c>
      <c r="H44" s="135"/>
      <c r="I44" s="140"/>
      <c r="J44" s="136"/>
      <c r="K44" s="136"/>
      <c r="L44" s="136" t="str">
        <f t="shared" si="0"/>
        <v/>
      </c>
      <c r="M44" s="136"/>
      <c r="N44" s="136" t="str">
        <f t="shared" si="1"/>
        <v/>
      </c>
      <c r="O44" s="136" t="str">
        <f t="shared" si="2"/>
        <v/>
      </c>
      <c r="P44" s="137" t="str">
        <f t="shared" si="3"/>
        <v/>
      </c>
    </row>
    <row r="45" spans="1:16" x14ac:dyDescent="0.3">
      <c r="A45" s="142">
        <v>61</v>
      </c>
      <c r="B45" s="138" t="s">
        <v>85</v>
      </c>
      <c r="C45" s="134"/>
      <c r="D45" s="132"/>
      <c r="E45" s="135"/>
      <c r="F45" s="140" t="s">
        <v>57</v>
      </c>
      <c r="G45" s="139">
        <v>1</v>
      </c>
      <c r="H45" s="135"/>
      <c r="I45" s="140"/>
      <c r="J45" s="136"/>
      <c r="K45" s="136"/>
      <c r="L45" s="136" t="str">
        <f t="shared" si="0"/>
        <v/>
      </c>
      <c r="M45" s="136"/>
      <c r="N45" s="136" t="str">
        <f t="shared" si="1"/>
        <v/>
      </c>
      <c r="O45" s="136" t="str">
        <f t="shared" si="2"/>
        <v/>
      </c>
      <c r="P45" s="137" t="str">
        <f t="shared" si="3"/>
        <v/>
      </c>
    </row>
    <row r="46" spans="1:16" x14ac:dyDescent="0.3">
      <c r="A46" s="142">
        <v>16</v>
      </c>
      <c r="B46" s="138" t="s">
        <v>86</v>
      </c>
      <c r="C46" s="134"/>
      <c r="D46" s="132" t="s">
        <v>73</v>
      </c>
      <c r="E46" s="135"/>
      <c r="F46" s="140" t="s">
        <v>57</v>
      </c>
      <c r="G46" s="139">
        <v>15</v>
      </c>
      <c r="H46" s="135"/>
      <c r="I46" s="143"/>
      <c r="J46" s="136"/>
      <c r="K46" s="136"/>
      <c r="L46" s="136" t="str">
        <f t="shared" si="0"/>
        <v/>
      </c>
      <c r="M46" s="136"/>
      <c r="N46" s="136" t="str">
        <f t="shared" si="1"/>
        <v/>
      </c>
      <c r="O46" s="136" t="str">
        <f t="shared" si="2"/>
        <v/>
      </c>
      <c r="P46" s="137" t="str">
        <f t="shared" si="3"/>
        <v/>
      </c>
    </row>
    <row r="47" spans="1:16" x14ac:dyDescent="0.3">
      <c r="A47" s="142">
        <v>8</v>
      </c>
      <c r="B47" s="138" t="s">
        <v>87</v>
      </c>
      <c r="C47" s="134"/>
      <c r="D47" s="132" t="s">
        <v>71</v>
      </c>
      <c r="E47" s="135"/>
      <c r="F47" s="140" t="s">
        <v>57</v>
      </c>
      <c r="G47" s="139">
        <v>15</v>
      </c>
      <c r="H47" s="135"/>
      <c r="I47" s="143"/>
      <c r="J47" s="136"/>
      <c r="K47" s="136"/>
      <c r="L47" s="136" t="str">
        <f t="shared" si="0"/>
        <v/>
      </c>
      <c r="M47" s="136"/>
      <c r="N47" s="136" t="str">
        <f t="shared" si="1"/>
        <v/>
      </c>
      <c r="O47" s="136" t="str">
        <f t="shared" si="2"/>
        <v/>
      </c>
      <c r="P47" s="137" t="str">
        <f t="shared" si="3"/>
        <v/>
      </c>
    </row>
    <row r="48" spans="1:16" ht="41.4" x14ac:dyDescent="0.3">
      <c r="A48" s="142">
        <v>45</v>
      </c>
      <c r="B48" s="138" t="s">
        <v>88</v>
      </c>
      <c r="C48" s="134"/>
      <c r="D48" s="132" t="s">
        <v>89</v>
      </c>
      <c r="E48" s="135"/>
      <c r="F48" s="140" t="s">
        <v>59</v>
      </c>
      <c r="G48" s="139">
        <v>33</v>
      </c>
      <c r="H48" s="135"/>
      <c r="I48" s="143"/>
      <c r="J48" s="136"/>
      <c r="K48" s="136"/>
      <c r="L48" s="136" t="str">
        <f t="shared" si="0"/>
        <v/>
      </c>
      <c r="M48" s="136"/>
      <c r="N48" s="136" t="str">
        <f t="shared" si="1"/>
        <v/>
      </c>
      <c r="O48" s="136" t="str">
        <f t="shared" si="2"/>
        <v/>
      </c>
      <c r="P48" s="137" t="str">
        <f t="shared" si="3"/>
        <v/>
      </c>
    </row>
    <row r="49" spans="1:16" ht="27.6" x14ac:dyDescent="0.3">
      <c r="A49" s="142" t="s">
        <v>35</v>
      </c>
      <c r="B49" s="138" t="s">
        <v>90</v>
      </c>
      <c r="C49" s="134"/>
      <c r="D49" s="132" t="s">
        <v>91</v>
      </c>
      <c r="E49" s="135"/>
      <c r="F49" s="140" t="s">
        <v>57</v>
      </c>
      <c r="G49" s="139">
        <v>33</v>
      </c>
      <c r="H49" s="135"/>
      <c r="I49" s="143"/>
      <c r="J49" s="136"/>
      <c r="K49" s="136"/>
      <c r="L49" s="136" t="str">
        <f t="shared" si="0"/>
        <v/>
      </c>
      <c r="M49" s="136"/>
      <c r="N49" s="136" t="str">
        <f t="shared" si="1"/>
        <v/>
      </c>
      <c r="O49" s="136" t="str">
        <f t="shared" si="2"/>
        <v/>
      </c>
      <c r="P49" s="137" t="str">
        <f t="shared" si="3"/>
        <v/>
      </c>
    </row>
    <row r="50" spans="1:16" x14ac:dyDescent="0.3">
      <c r="A50" s="132" t="s">
        <v>42</v>
      </c>
      <c r="B50" s="138" t="s">
        <v>44</v>
      </c>
      <c r="C50" s="134"/>
      <c r="D50" s="132" t="s">
        <v>54</v>
      </c>
      <c r="E50" s="135"/>
      <c r="F50" s="132" t="s">
        <v>57</v>
      </c>
      <c r="G50" s="132">
        <v>33</v>
      </c>
      <c r="H50" s="135"/>
      <c r="I50" s="135"/>
      <c r="J50" s="136"/>
      <c r="K50" s="136"/>
      <c r="L50" s="136" t="str">
        <f t="shared" si="0"/>
        <v/>
      </c>
      <c r="M50" s="136"/>
      <c r="N50" s="136" t="str">
        <f t="shared" si="1"/>
        <v/>
      </c>
      <c r="O50" s="136" t="str">
        <f t="shared" si="2"/>
        <v/>
      </c>
      <c r="P50" s="137" t="str">
        <f t="shared" si="3"/>
        <v/>
      </c>
    </row>
    <row r="51" spans="1:16" x14ac:dyDescent="0.3">
      <c r="A51" s="139" t="s">
        <v>42</v>
      </c>
      <c r="B51" s="145" t="s">
        <v>92</v>
      </c>
      <c r="C51" s="134"/>
      <c r="D51" s="140" t="s">
        <v>93</v>
      </c>
      <c r="E51" s="135"/>
      <c r="F51" s="140" t="s">
        <v>57</v>
      </c>
      <c r="G51" s="139">
        <v>33</v>
      </c>
      <c r="H51" s="135"/>
      <c r="I51" s="135"/>
      <c r="J51" s="136"/>
      <c r="K51" s="136"/>
      <c r="L51" s="136" t="str">
        <f t="shared" si="0"/>
        <v/>
      </c>
      <c r="M51" s="136"/>
      <c r="N51" s="136" t="str">
        <f t="shared" si="1"/>
        <v/>
      </c>
      <c r="O51" s="136" t="str">
        <f t="shared" si="2"/>
        <v/>
      </c>
      <c r="P51" s="137" t="str">
        <f t="shared" si="3"/>
        <v/>
      </c>
    </row>
    <row r="52" spans="1:16" x14ac:dyDescent="0.3">
      <c r="A52" s="132"/>
      <c r="B52" s="133" t="s">
        <v>94</v>
      </c>
      <c r="C52" s="134"/>
      <c r="D52" s="132"/>
      <c r="E52" s="135"/>
      <c r="F52" s="132"/>
      <c r="G52" s="132"/>
      <c r="H52" s="135"/>
      <c r="I52" s="135"/>
      <c r="J52" s="136"/>
      <c r="K52" s="136"/>
      <c r="L52" s="136" t="str">
        <f t="shared" si="0"/>
        <v/>
      </c>
      <c r="M52" s="136"/>
      <c r="N52" s="136" t="str">
        <f t="shared" si="1"/>
        <v/>
      </c>
      <c r="O52" s="136" t="str">
        <f t="shared" si="2"/>
        <v/>
      </c>
      <c r="P52" s="137" t="str">
        <f t="shared" si="3"/>
        <v/>
      </c>
    </row>
    <row r="53" spans="1:16" ht="55.2" x14ac:dyDescent="0.3">
      <c r="A53" s="139">
        <v>139</v>
      </c>
      <c r="B53" s="138" t="s">
        <v>95</v>
      </c>
      <c r="C53" s="134"/>
      <c r="D53" s="140"/>
      <c r="E53" s="135"/>
      <c r="F53" s="140" t="s">
        <v>59</v>
      </c>
      <c r="G53" s="139">
        <v>1</v>
      </c>
      <c r="H53" s="135"/>
      <c r="I53" s="135"/>
      <c r="J53" s="136"/>
      <c r="K53" s="136"/>
      <c r="L53" s="136" t="str">
        <f t="shared" si="0"/>
        <v/>
      </c>
      <c r="M53" s="136"/>
      <c r="N53" s="136" t="str">
        <f t="shared" si="1"/>
        <v/>
      </c>
      <c r="O53" s="136" t="str">
        <f t="shared" si="2"/>
        <v/>
      </c>
      <c r="P53" s="137" t="str">
        <f t="shared" si="3"/>
        <v/>
      </c>
    </row>
    <row r="54" spans="1:16" x14ac:dyDescent="0.3">
      <c r="A54" s="139" t="s">
        <v>35</v>
      </c>
      <c r="B54" s="138" t="s">
        <v>96</v>
      </c>
      <c r="C54" s="134"/>
      <c r="D54" s="140"/>
      <c r="E54" s="135"/>
      <c r="F54" s="140" t="s">
        <v>59</v>
      </c>
      <c r="G54" s="139">
        <v>1</v>
      </c>
      <c r="H54" s="135"/>
      <c r="I54" s="135"/>
      <c r="J54" s="136"/>
      <c r="K54" s="136"/>
      <c r="L54" s="136" t="str">
        <f t="shared" si="0"/>
        <v/>
      </c>
      <c r="M54" s="136"/>
      <c r="N54" s="136" t="str">
        <f t="shared" si="1"/>
        <v/>
      </c>
      <c r="O54" s="136" t="str">
        <f t="shared" si="2"/>
        <v/>
      </c>
      <c r="P54" s="137" t="str">
        <f t="shared" si="3"/>
        <v/>
      </c>
    </row>
    <row r="55" spans="1:16" ht="27.6" x14ac:dyDescent="0.3">
      <c r="A55" s="139">
        <v>173</v>
      </c>
      <c r="B55" s="138" t="s">
        <v>97</v>
      </c>
      <c r="C55" s="134"/>
      <c r="D55" s="140"/>
      <c r="E55" s="135"/>
      <c r="F55" s="140" t="s">
        <v>98</v>
      </c>
      <c r="G55" s="139">
        <v>4</v>
      </c>
      <c r="H55" s="135"/>
      <c r="I55" s="135"/>
      <c r="J55" s="136"/>
      <c r="K55" s="136"/>
      <c r="L55" s="136" t="str">
        <f t="shared" si="0"/>
        <v/>
      </c>
      <c r="M55" s="136"/>
      <c r="N55" s="136" t="str">
        <f t="shared" si="1"/>
        <v/>
      </c>
      <c r="O55" s="136" t="str">
        <f t="shared" si="2"/>
        <v/>
      </c>
      <c r="P55" s="137" t="str">
        <f t="shared" si="3"/>
        <v/>
      </c>
    </row>
    <row r="56" spans="1:16" ht="27.6" x14ac:dyDescent="0.3">
      <c r="A56" s="139">
        <v>174</v>
      </c>
      <c r="B56" s="138" t="s">
        <v>99</v>
      </c>
      <c r="C56" s="134"/>
      <c r="D56" s="140"/>
      <c r="E56" s="135"/>
      <c r="F56" s="140" t="s">
        <v>98</v>
      </c>
      <c r="G56" s="139">
        <v>16</v>
      </c>
      <c r="H56" s="135"/>
      <c r="I56" s="135"/>
      <c r="J56" s="136"/>
      <c r="K56" s="136"/>
      <c r="L56" s="136" t="str">
        <f t="shared" si="0"/>
        <v/>
      </c>
      <c r="M56" s="136"/>
      <c r="N56" s="136" t="str">
        <f t="shared" si="1"/>
        <v/>
      </c>
      <c r="O56" s="136" t="str">
        <f t="shared" si="2"/>
        <v/>
      </c>
      <c r="P56" s="137" t="str">
        <f t="shared" si="3"/>
        <v/>
      </c>
    </row>
    <row r="57" spans="1:16" ht="27.6" x14ac:dyDescent="0.3">
      <c r="A57" s="139" t="s">
        <v>100</v>
      </c>
      <c r="B57" s="145" t="s">
        <v>101</v>
      </c>
      <c r="C57" s="134"/>
      <c r="D57" s="140"/>
      <c r="E57" s="135"/>
      <c r="F57" s="140" t="s">
        <v>98</v>
      </c>
      <c r="G57" s="139">
        <v>1</v>
      </c>
      <c r="H57" s="135"/>
      <c r="I57" s="135"/>
      <c r="J57" s="136"/>
      <c r="K57" s="136"/>
      <c r="L57" s="136" t="str">
        <f t="shared" si="0"/>
        <v/>
      </c>
      <c r="M57" s="136"/>
      <c r="N57" s="136" t="str">
        <f t="shared" si="1"/>
        <v/>
      </c>
      <c r="O57" s="136" t="str">
        <f t="shared" si="2"/>
        <v/>
      </c>
      <c r="P57" s="137" t="str">
        <f t="shared" si="3"/>
        <v/>
      </c>
    </row>
    <row r="58" spans="1:16" ht="27.6" x14ac:dyDescent="0.3">
      <c r="A58" s="139" t="s">
        <v>102</v>
      </c>
      <c r="B58" s="145" t="s">
        <v>103</v>
      </c>
      <c r="C58" s="134"/>
      <c r="D58" s="140" t="s">
        <v>104</v>
      </c>
      <c r="E58" s="135"/>
      <c r="F58" s="140" t="s">
        <v>98</v>
      </c>
      <c r="G58" s="139">
        <v>1</v>
      </c>
      <c r="H58" s="135"/>
      <c r="I58" s="135"/>
      <c r="J58" s="136"/>
      <c r="K58" s="136"/>
      <c r="L58" s="136" t="str">
        <f t="shared" si="0"/>
        <v/>
      </c>
      <c r="M58" s="136"/>
      <c r="N58" s="136" t="str">
        <f t="shared" si="1"/>
        <v/>
      </c>
      <c r="O58" s="136" t="str">
        <f t="shared" si="2"/>
        <v/>
      </c>
      <c r="P58" s="137" t="str">
        <f t="shared" si="3"/>
        <v/>
      </c>
    </row>
    <row r="59" spans="1:16" x14ac:dyDescent="0.3">
      <c r="A59" s="139" t="s">
        <v>105</v>
      </c>
      <c r="B59" s="138" t="s">
        <v>106</v>
      </c>
      <c r="C59" s="134"/>
      <c r="D59" s="132" t="s">
        <v>107</v>
      </c>
      <c r="E59" s="135"/>
      <c r="F59" s="140" t="s">
        <v>98</v>
      </c>
      <c r="G59" s="139">
        <v>1</v>
      </c>
      <c r="H59" s="135"/>
      <c r="I59" s="143"/>
      <c r="J59" s="136"/>
      <c r="K59" s="136"/>
      <c r="L59" s="136" t="str">
        <f t="shared" si="0"/>
        <v/>
      </c>
      <c r="M59" s="136"/>
      <c r="N59" s="136" t="str">
        <f t="shared" si="1"/>
        <v/>
      </c>
      <c r="O59" s="136" t="str">
        <f t="shared" si="2"/>
        <v/>
      </c>
      <c r="P59" s="137" t="str">
        <f t="shared" si="3"/>
        <v/>
      </c>
    </row>
    <row r="60" spans="1:16" x14ac:dyDescent="0.3">
      <c r="A60" s="139" t="s">
        <v>108</v>
      </c>
      <c r="B60" s="138" t="s">
        <v>109</v>
      </c>
      <c r="C60" s="134"/>
      <c r="D60" s="132" t="s">
        <v>110</v>
      </c>
      <c r="E60" s="135"/>
      <c r="F60" s="140" t="s">
        <v>98</v>
      </c>
      <c r="G60" s="139">
        <v>1</v>
      </c>
      <c r="H60" s="135"/>
      <c r="I60" s="143"/>
      <c r="J60" s="136"/>
      <c r="K60" s="136"/>
      <c r="L60" s="136" t="str">
        <f t="shared" si="0"/>
        <v/>
      </c>
      <c r="M60" s="136"/>
      <c r="N60" s="136" t="str">
        <f t="shared" si="1"/>
        <v/>
      </c>
      <c r="O60" s="136" t="str">
        <f t="shared" si="2"/>
        <v/>
      </c>
      <c r="P60" s="137" t="str">
        <f t="shared" si="3"/>
        <v/>
      </c>
    </row>
    <row r="61" spans="1:16" x14ac:dyDescent="0.3">
      <c r="A61" s="139" t="s">
        <v>111</v>
      </c>
      <c r="B61" s="138" t="s">
        <v>112</v>
      </c>
      <c r="C61" s="134"/>
      <c r="D61" s="132" t="s">
        <v>113</v>
      </c>
      <c r="E61" s="135"/>
      <c r="F61" s="140" t="s">
        <v>98</v>
      </c>
      <c r="G61" s="139">
        <v>1</v>
      </c>
      <c r="H61" s="135"/>
      <c r="I61" s="143"/>
      <c r="J61" s="136"/>
      <c r="K61" s="136"/>
      <c r="L61" s="136" t="str">
        <f t="shared" si="0"/>
        <v/>
      </c>
      <c r="M61" s="136"/>
      <c r="N61" s="136" t="str">
        <f t="shared" si="1"/>
        <v/>
      </c>
      <c r="O61" s="136" t="str">
        <f t="shared" si="2"/>
        <v/>
      </c>
      <c r="P61" s="137" t="str">
        <f t="shared" si="3"/>
        <v/>
      </c>
    </row>
    <row r="62" spans="1:16" ht="27.6" x14ac:dyDescent="0.3">
      <c r="A62" s="139" t="s">
        <v>114</v>
      </c>
      <c r="B62" s="138" t="s">
        <v>115</v>
      </c>
      <c r="C62" s="134"/>
      <c r="D62" s="140" t="s">
        <v>116</v>
      </c>
      <c r="E62" s="135"/>
      <c r="F62" s="140" t="s">
        <v>98</v>
      </c>
      <c r="G62" s="139">
        <v>1</v>
      </c>
      <c r="H62" s="135"/>
      <c r="I62" s="135"/>
      <c r="J62" s="136"/>
      <c r="K62" s="136"/>
      <c r="L62" s="136" t="str">
        <f t="shared" si="0"/>
        <v/>
      </c>
      <c r="M62" s="136"/>
      <c r="N62" s="136" t="str">
        <f t="shared" si="1"/>
        <v/>
      </c>
      <c r="O62" s="136" t="str">
        <f t="shared" si="2"/>
        <v/>
      </c>
      <c r="P62" s="137" t="str">
        <f t="shared" si="3"/>
        <v/>
      </c>
    </row>
    <row r="63" spans="1:16" x14ac:dyDescent="0.3">
      <c r="A63" s="139" t="s">
        <v>42</v>
      </c>
      <c r="B63" s="138" t="s">
        <v>117</v>
      </c>
      <c r="C63" s="134"/>
      <c r="D63" s="140"/>
      <c r="E63" s="135"/>
      <c r="F63" s="140" t="s">
        <v>98</v>
      </c>
      <c r="G63" s="139">
        <v>1</v>
      </c>
      <c r="H63" s="135"/>
      <c r="I63" s="135"/>
      <c r="J63" s="136"/>
      <c r="K63" s="136"/>
      <c r="L63" s="136" t="str">
        <f t="shared" si="0"/>
        <v/>
      </c>
      <c r="M63" s="136"/>
      <c r="N63" s="136" t="str">
        <f t="shared" si="1"/>
        <v/>
      </c>
      <c r="O63" s="136" t="str">
        <f t="shared" si="2"/>
        <v/>
      </c>
      <c r="P63" s="137" t="str">
        <f t="shared" si="3"/>
        <v/>
      </c>
    </row>
    <row r="64" spans="1:16" ht="69" x14ac:dyDescent="0.3">
      <c r="A64" s="139">
        <v>85</v>
      </c>
      <c r="B64" s="145" t="s">
        <v>118</v>
      </c>
      <c r="C64" s="134"/>
      <c r="D64" s="140"/>
      <c r="E64" s="135"/>
      <c r="F64" s="140" t="s">
        <v>57</v>
      </c>
      <c r="G64" s="139">
        <v>2</v>
      </c>
      <c r="H64" s="135"/>
      <c r="I64" s="135"/>
      <c r="J64" s="136"/>
      <c r="K64" s="136"/>
      <c r="L64" s="136" t="str">
        <f t="shared" si="0"/>
        <v/>
      </c>
      <c r="M64" s="136"/>
      <c r="N64" s="136" t="str">
        <f t="shared" si="1"/>
        <v/>
      </c>
      <c r="O64" s="136" t="str">
        <f t="shared" si="2"/>
        <v/>
      </c>
      <c r="P64" s="137" t="str">
        <f t="shared" si="3"/>
        <v/>
      </c>
    </row>
    <row r="65" spans="1:16" ht="27.6" x14ac:dyDescent="0.3">
      <c r="A65" s="139">
        <v>242</v>
      </c>
      <c r="B65" s="145" t="s">
        <v>119</v>
      </c>
      <c r="C65" s="134"/>
      <c r="D65" s="140" t="s">
        <v>120</v>
      </c>
      <c r="E65" s="135"/>
      <c r="F65" s="140" t="s">
        <v>98</v>
      </c>
      <c r="G65" s="139">
        <v>1</v>
      </c>
      <c r="H65" s="135"/>
      <c r="I65" s="143"/>
      <c r="J65" s="136"/>
      <c r="K65" s="136"/>
      <c r="L65" s="136" t="str">
        <f t="shared" si="0"/>
        <v/>
      </c>
      <c r="M65" s="136"/>
      <c r="N65" s="136" t="str">
        <f t="shared" si="1"/>
        <v/>
      </c>
      <c r="O65" s="136" t="str">
        <f t="shared" si="2"/>
        <v/>
      </c>
      <c r="P65" s="137" t="str">
        <f t="shared" si="3"/>
        <v/>
      </c>
    </row>
    <row r="66" spans="1:16" x14ac:dyDescent="0.3">
      <c r="A66" s="139">
        <v>175</v>
      </c>
      <c r="B66" s="138" t="s">
        <v>16</v>
      </c>
      <c r="C66" s="134"/>
      <c r="D66" s="132"/>
      <c r="E66" s="135"/>
      <c r="F66" s="140" t="s">
        <v>98</v>
      </c>
      <c r="G66" s="139">
        <v>6</v>
      </c>
      <c r="H66" s="135"/>
      <c r="I66" s="135"/>
      <c r="J66" s="136"/>
      <c r="K66" s="136"/>
      <c r="L66" s="136" t="str">
        <f t="shared" si="0"/>
        <v/>
      </c>
      <c r="M66" s="136"/>
      <c r="N66" s="136" t="str">
        <f t="shared" si="1"/>
        <v/>
      </c>
      <c r="O66" s="136" t="str">
        <f t="shared" si="2"/>
        <v/>
      </c>
      <c r="P66" s="137" t="str">
        <f t="shared" si="3"/>
        <v/>
      </c>
    </row>
    <row r="67" spans="1:16" x14ac:dyDescent="0.3">
      <c r="A67" s="132">
        <v>62</v>
      </c>
      <c r="B67" s="138" t="s">
        <v>121</v>
      </c>
      <c r="C67" s="134"/>
      <c r="D67" s="132"/>
      <c r="E67" s="135"/>
      <c r="F67" s="132" t="s">
        <v>98</v>
      </c>
      <c r="G67" s="132">
        <v>1</v>
      </c>
      <c r="H67" s="135"/>
      <c r="I67" s="135"/>
      <c r="J67" s="136"/>
      <c r="K67" s="136"/>
      <c r="L67" s="136" t="str">
        <f t="shared" ref="L67:L131" si="4">IF(J67="","",J67*K67)</f>
        <v/>
      </c>
      <c r="M67" s="136"/>
      <c r="N67" s="136" t="str">
        <f t="shared" ref="N67:N131" si="5">IF(J67="","",J67*M67)</f>
        <v/>
      </c>
      <c r="O67" s="136" t="str">
        <f t="shared" ref="O67:O131" si="6">IF(J67="","",K67+M67)</f>
        <v/>
      </c>
      <c r="P67" s="137" t="str">
        <f t="shared" ref="P67:P131" si="7">IF(J67="","",J67*O67)</f>
        <v/>
      </c>
    </row>
    <row r="68" spans="1:16" x14ac:dyDescent="0.3">
      <c r="A68" s="132">
        <v>37</v>
      </c>
      <c r="B68" s="138" t="s">
        <v>122</v>
      </c>
      <c r="C68" s="134"/>
      <c r="D68" s="132" t="s">
        <v>123</v>
      </c>
      <c r="E68" s="135"/>
      <c r="F68" s="132" t="s">
        <v>57</v>
      </c>
      <c r="G68" s="132">
        <v>2</v>
      </c>
      <c r="H68" s="135"/>
      <c r="I68" s="135"/>
      <c r="J68" s="136"/>
      <c r="K68" s="136"/>
      <c r="L68" s="136" t="str">
        <f t="shared" si="4"/>
        <v/>
      </c>
      <c r="M68" s="136"/>
      <c r="N68" s="136" t="str">
        <f t="shared" si="5"/>
        <v/>
      </c>
      <c r="O68" s="136" t="str">
        <f t="shared" si="6"/>
        <v/>
      </c>
      <c r="P68" s="137" t="str">
        <f t="shared" si="7"/>
        <v/>
      </c>
    </row>
    <row r="69" spans="1:16" x14ac:dyDescent="0.3">
      <c r="A69" s="139">
        <v>35</v>
      </c>
      <c r="B69" s="138" t="s">
        <v>124</v>
      </c>
      <c r="C69" s="134"/>
      <c r="D69" s="140" t="s">
        <v>123</v>
      </c>
      <c r="E69" s="135"/>
      <c r="F69" s="140" t="s">
        <v>57</v>
      </c>
      <c r="G69" s="139">
        <v>8</v>
      </c>
      <c r="H69" s="135"/>
      <c r="I69" s="135"/>
      <c r="J69" s="136"/>
      <c r="K69" s="136"/>
      <c r="L69" s="136" t="str">
        <f t="shared" si="4"/>
        <v/>
      </c>
      <c r="M69" s="136"/>
      <c r="N69" s="136" t="str">
        <f t="shared" si="5"/>
        <v/>
      </c>
      <c r="O69" s="136" t="str">
        <f t="shared" si="6"/>
        <v/>
      </c>
      <c r="P69" s="137" t="str">
        <f t="shared" si="7"/>
        <v/>
      </c>
    </row>
    <row r="70" spans="1:16" x14ac:dyDescent="0.3">
      <c r="A70" s="139"/>
      <c r="B70" s="147" t="s">
        <v>125</v>
      </c>
      <c r="C70" s="144"/>
      <c r="D70" s="132"/>
      <c r="E70" s="135"/>
      <c r="F70" s="140"/>
      <c r="G70" s="139"/>
      <c r="H70" s="135"/>
      <c r="I70" s="135"/>
      <c r="J70" s="136"/>
      <c r="K70" s="136"/>
      <c r="L70" s="136" t="str">
        <f t="shared" si="4"/>
        <v/>
      </c>
      <c r="M70" s="136"/>
      <c r="N70" s="136" t="str">
        <f t="shared" si="5"/>
        <v/>
      </c>
      <c r="O70" s="136" t="str">
        <f t="shared" si="6"/>
        <v/>
      </c>
      <c r="P70" s="137" t="str">
        <f t="shared" si="7"/>
        <v/>
      </c>
    </row>
    <row r="71" spans="1:16" x14ac:dyDescent="0.3">
      <c r="A71" s="139">
        <v>17</v>
      </c>
      <c r="B71" s="138" t="s">
        <v>126</v>
      </c>
      <c r="C71" s="144"/>
      <c r="D71" s="132"/>
      <c r="E71" s="135"/>
      <c r="F71" s="140" t="s">
        <v>57</v>
      </c>
      <c r="G71" s="139">
        <v>4</v>
      </c>
      <c r="H71" s="135"/>
      <c r="I71" s="135"/>
      <c r="J71" s="136"/>
      <c r="K71" s="136"/>
      <c r="L71" s="136" t="str">
        <f t="shared" si="4"/>
        <v/>
      </c>
      <c r="M71" s="136"/>
      <c r="N71" s="136" t="str">
        <f t="shared" si="5"/>
        <v/>
      </c>
      <c r="O71" s="136" t="str">
        <f t="shared" si="6"/>
        <v/>
      </c>
      <c r="P71" s="137" t="str">
        <f t="shared" si="7"/>
        <v/>
      </c>
    </row>
    <row r="72" spans="1:16" x14ac:dyDescent="0.3">
      <c r="A72" s="139">
        <v>15</v>
      </c>
      <c r="B72" s="138" t="s">
        <v>127</v>
      </c>
      <c r="C72" s="144"/>
      <c r="D72" s="132"/>
      <c r="E72" s="135"/>
      <c r="F72" s="140" t="s">
        <v>57</v>
      </c>
      <c r="G72" s="139">
        <v>2</v>
      </c>
      <c r="H72" s="135"/>
      <c r="I72" s="135"/>
      <c r="J72" s="136"/>
      <c r="K72" s="136"/>
      <c r="L72" s="136" t="str">
        <f t="shared" si="4"/>
        <v/>
      </c>
      <c r="M72" s="136"/>
      <c r="N72" s="136" t="str">
        <f t="shared" si="5"/>
        <v/>
      </c>
      <c r="O72" s="136" t="str">
        <f t="shared" si="6"/>
        <v/>
      </c>
      <c r="P72" s="137" t="str">
        <f t="shared" si="7"/>
        <v/>
      </c>
    </row>
    <row r="73" spans="1:16" ht="27.6" x14ac:dyDescent="0.3">
      <c r="A73" s="139">
        <v>30</v>
      </c>
      <c r="B73" s="145" t="s">
        <v>128</v>
      </c>
      <c r="C73" s="144"/>
      <c r="D73" s="132" t="s">
        <v>123</v>
      </c>
      <c r="E73" s="135"/>
      <c r="F73" s="140" t="s">
        <v>57</v>
      </c>
      <c r="G73" s="139">
        <v>1</v>
      </c>
      <c r="H73" s="135"/>
      <c r="I73" s="135"/>
      <c r="J73" s="136"/>
      <c r="K73" s="136"/>
      <c r="L73" s="136" t="str">
        <f t="shared" si="4"/>
        <v/>
      </c>
      <c r="M73" s="136"/>
      <c r="N73" s="136" t="str">
        <f t="shared" si="5"/>
        <v/>
      </c>
      <c r="O73" s="136" t="str">
        <f t="shared" si="6"/>
        <v/>
      </c>
      <c r="P73" s="137" t="str">
        <f t="shared" si="7"/>
        <v/>
      </c>
    </row>
    <row r="74" spans="1:16" ht="27.6" x14ac:dyDescent="0.3">
      <c r="A74" s="139">
        <v>33</v>
      </c>
      <c r="B74" s="138" t="s">
        <v>129</v>
      </c>
      <c r="C74" s="144"/>
      <c r="D74" s="132" t="s">
        <v>130</v>
      </c>
      <c r="E74" s="135"/>
      <c r="F74" s="140" t="s">
        <v>57</v>
      </c>
      <c r="G74" s="139">
        <v>1</v>
      </c>
      <c r="H74" s="135"/>
      <c r="I74" s="135"/>
      <c r="J74" s="136"/>
      <c r="K74" s="136"/>
      <c r="L74" s="136" t="str">
        <f t="shared" si="4"/>
        <v/>
      </c>
      <c r="M74" s="136"/>
      <c r="N74" s="136" t="str">
        <f t="shared" si="5"/>
        <v/>
      </c>
      <c r="O74" s="136" t="str">
        <f t="shared" si="6"/>
        <v/>
      </c>
      <c r="P74" s="137" t="str">
        <f t="shared" si="7"/>
        <v/>
      </c>
    </row>
    <row r="75" spans="1:16" x14ac:dyDescent="0.3">
      <c r="A75" s="139">
        <v>35</v>
      </c>
      <c r="B75" s="138" t="s">
        <v>131</v>
      </c>
      <c r="C75" s="144"/>
      <c r="D75" s="132" t="s">
        <v>132</v>
      </c>
      <c r="E75" s="135"/>
      <c r="F75" s="140" t="s">
        <v>57</v>
      </c>
      <c r="G75" s="139">
        <v>1</v>
      </c>
      <c r="H75" s="135"/>
      <c r="I75" s="135"/>
      <c r="J75" s="136"/>
      <c r="K75" s="136"/>
      <c r="L75" s="136" t="str">
        <f t="shared" si="4"/>
        <v/>
      </c>
      <c r="M75" s="136"/>
      <c r="N75" s="136" t="str">
        <f t="shared" si="5"/>
        <v/>
      </c>
      <c r="O75" s="136" t="str">
        <f t="shared" si="6"/>
        <v/>
      </c>
      <c r="P75" s="137" t="str">
        <f t="shared" si="7"/>
        <v/>
      </c>
    </row>
    <row r="76" spans="1:16" x14ac:dyDescent="0.3">
      <c r="A76" s="139">
        <v>36</v>
      </c>
      <c r="B76" s="138" t="s">
        <v>133</v>
      </c>
      <c r="C76" s="144"/>
      <c r="D76" s="132" t="s">
        <v>134</v>
      </c>
      <c r="E76" s="135"/>
      <c r="F76" s="140" t="s">
        <v>57</v>
      </c>
      <c r="G76" s="139">
        <v>1</v>
      </c>
      <c r="H76" s="135"/>
      <c r="I76" s="135"/>
      <c r="J76" s="136"/>
      <c r="K76" s="136"/>
      <c r="L76" s="136" t="str">
        <f t="shared" si="4"/>
        <v/>
      </c>
      <c r="M76" s="136"/>
      <c r="N76" s="136" t="str">
        <f t="shared" si="5"/>
        <v/>
      </c>
      <c r="O76" s="136" t="str">
        <f t="shared" si="6"/>
        <v/>
      </c>
      <c r="P76" s="137" t="str">
        <f t="shared" si="7"/>
        <v/>
      </c>
    </row>
    <row r="77" spans="1:16" x14ac:dyDescent="0.3">
      <c r="A77" s="132"/>
      <c r="B77" s="133" t="s">
        <v>135</v>
      </c>
      <c r="C77" s="134"/>
      <c r="D77" s="132"/>
      <c r="E77" s="135"/>
      <c r="F77" s="132"/>
      <c r="G77" s="132"/>
      <c r="H77" s="135"/>
      <c r="I77" s="135"/>
      <c r="J77" s="136"/>
      <c r="K77" s="136"/>
      <c r="L77" s="136" t="str">
        <f t="shared" si="4"/>
        <v/>
      </c>
      <c r="M77" s="136"/>
      <c r="N77" s="136" t="str">
        <f t="shared" si="5"/>
        <v/>
      </c>
      <c r="O77" s="136" t="str">
        <f t="shared" si="6"/>
        <v/>
      </c>
      <c r="P77" s="137" t="str">
        <f t="shared" si="7"/>
        <v/>
      </c>
    </row>
    <row r="78" spans="1:16" ht="41.4" x14ac:dyDescent="0.3">
      <c r="A78" s="139">
        <v>13</v>
      </c>
      <c r="B78" s="138" t="s">
        <v>136</v>
      </c>
      <c r="C78" s="144"/>
      <c r="D78" s="132" t="s">
        <v>137</v>
      </c>
      <c r="E78" s="135"/>
      <c r="F78" s="140" t="s">
        <v>57</v>
      </c>
      <c r="G78" s="139">
        <v>1</v>
      </c>
      <c r="H78" s="135"/>
      <c r="I78" s="135"/>
      <c r="J78" s="136"/>
      <c r="K78" s="136"/>
      <c r="L78" s="136" t="str">
        <f t="shared" si="4"/>
        <v/>
      </c>
      <c r="M78" s="136"/>
      <c r="N78" s="136" t="str">
        <f t="shared" si="5"/>
        <v/>
      </c>
      <c r="O78" s="136" t="str">
        <f t="shared" si="6"/>
        <v/>
      </c>
      <c r="P78" s="137" t="str">
        <f t="shared" si="7"/>
        <v/>
      </c>
    </row>
    <row r="79" spans="1:16" s="154" customFormat="1" x14ac:dyDescent="0.25">
      <c r="A79" s="148" t="s">
        <v>138</v>
      </c>
      <c r="B79" s="149" t="s">
        <v>139</v>
      </c>
      <c r="C79" s="150"/>
      <c r="D79" s="151" t="s">
        <v>140</v>
      </c>
      <c r="E79" s="152"/>
      <c r="F79" s="153" t="s">
        <v>57</v>
      </c>
      <c r="G79" s="187">
        <v>2</v>
      </c>
      <c r="H79" s="152"/>
      <c r="I79" s="152"/>
      <c r="J79" s="136"/>
      <c r="K79" s="136"/>
      <c r="L79" s="136"/>
      <c r="M79" s="136"/>
      <c r="N79" s="136"/>
      <c r="O79" s="136"/>
      <c r="P79" s="137"/>
    </row>
    <row r="80" spans="1:16" x14ac:dyDescent="0.3">
      <c r="A80" s="142">
        <v>14</v>
      </c>
      <c r="B80" s="138" t="s">
        <v>141</v>
      </c>
      <c r="C80" s="134"/>
      <c r="D80" s="132" t="s">
        <v>142</v>
      </c>
      <c r="E80" s="135"/>
      <c r="F80" s="140" t="s">
        <v>57</v>
      </c>
      <c r="G80" s="139">
        <v>1</v>
      </c>
      <c r="H80" s="135"/>
      <c r="I80" s="143"/>
      <c r="J80" s="136"/>
      <c r="K80" s="136"/>
      <c r="L80" s="136" t="str">
        <f t="shared" si="4"/>
        <v/>
      </c>
      <c r="M80" s="136"/>
      <c r="N80" s="136" t="str">
        <f t="shared" si="5"/>
        <v/>
      </c>
      <c r="O80" s="136" t="str">
        <f t="shared" si="6"/>
        <v/>
      </c>
      <c r="P80" s="137" t="str">
        <f t="shared" si="7"/>
        <v/>
      </c>
    </row>
    <row r="81" spans="1:16" ht="41.4" x14ac:dyDescent="0.3">
      <c r="A81" s="132" t="s">
        <v>143</v>
      </c>
      <c r="B81" s="138" t="s">
        <v>144</v>
      </c>
      <c r="C81" s="134"/>
      <c r="D81" s="132" t="s">
        <v>145</v>
      </c>
      <c r="E81" s="135"/>
      <c r="F81" s="132" t="s">
        <v>57</v>
      </c>
      <c r="G81" s="132">
        <v>1</v>
      </c>
      <c r="H81" s="135"/>
      <c r="I81" s="135"/>
      <c r="J81" s="136"/>
      <c r="K81" s="136"/>
      <c r="L81" s="136" t="str">
        <f t="shared" si="4"/>
        <v/>
      </c>
      <c r="M81" s="136"/>
      <c r="N81" s="136" t="str">
        <f t="shared" si="5"/>
        <v/>
      </c>
      <c r="O81" s="136" t="str">
        <f t="shared" si="6"/>
        <v/>
      </c>
      <c r="P81" s="137" t="str">
        <f t="shared" si="7"/>
        <v/>
      </c>
    </row>
    <row r="82" spans="1:16" ht="55.2" x14ac:dyDescent="0.3">
      <c r="A82" s="142" t="s">
        <v>146</v>
      </c>
      <c r="B82" s="138" t="s">
        <v>147</v>
      </c>
      <c r="C82" s="134"/>
      <c r="D82" s="132" t="s">
        <v>148</v>
      </c>
      <c r="E82" s="135"/>
      <c r="F82" s="140" t="s">
        <v>57</v>
      </c>
      <c r="G82" s="139">
        <v>1</v>
      </c>
      <c r="H82" s="135"/>
      <c r="I82" s="143"/>
      <c r="J82" s="136"/>
      <c r="K82" s="136"/>
      <c r="L82" s="136" t="str">
        <f t="shared" si="4"/>
        <v/>
      </c>
      <c r="M82" s="136"/>
      <c r="N82" s="136" t="str">
        <f t="shared" si="5"/>
        <v/>
      </c>
      <c r="O82" s="136" t="str">
        <f t="shared" si="6"/>
        <v/>
      </c>
      <c r="P82" s="137" t="str">
        <f t="shared" si="7"/>
        <v/>
      </c>
    </row>
    <row r="83" spans="1:16" x14ac:dyDescent="0.3">
      <c r="A83" s="142" t="s">
        <v>149</v>
      </c>
      <c r="B83" s="138" t="s">
        <v>150</v>
      </c>
      <c r="C83" s="134"/>
      <c r="D83" s="132"/>
      <c r="E83" s="135"/>
      <c r="F83" s="140" t="s">
        <v>57</v>
      </c>
      <c r="G83" s="139">
        <v>1</v>
      </c>
      <c r="H83" s="135"/>
      <c r="I83" s="143"/>
      <c r="J83" s="136"/>
      <c r="K83" s="136"/>
      <c r="L83" s="136" t="str">
        <f t="shared" si="4"/>
        <v/>
      </c>
      <c r="M83" s="136"/>
      <c r="N83" s="136" t="str">
        <f t="shared" si="5"/>
        <v/>
      </c>
      <c r="O83" s="136" t="str">
        <f t="shared" si="6"/>
        <v/>
      </c>
      <c r="P83" s="137" t="str">
        <f t="shared" si="7"/>
        <v/>
      </c>
    </row>
    <row r="84" spans="1:16" x14ac:dyDescent="0.3">
      <c r="A84" s="142" t="s">
        <v>151</v>
      </c>
      <c r="B84" s="138" t="s">
        <v>152</v>
      </c>
      <c r="C84" s="134"/>
      <c r="D84" s="132"/>
      <c r="E84" s="135"/>
      <c r="F84" s="140" t="s">
        <v>57</v>
      </c>
      <c r="G84" s="139">
        <v>1</v>
      </c>
      <c r="H84" s="135"/>
      <c r="I84" s="143"/>
      <c r="J84" s="136"/>
      <c r="K84" s="136"/>
      <c r="L84" s="136" t="str">
        <f t="shared" si="4"/>
        <v/>
      </c>
      <c r="M84" s="136"/>
      <c r="N84" s="136" t="str">
        <f t="shared" si="5"/>
        <v/>
      </c>
      <c r="O84" s="136" t="str">
        <f t="shared" si="6"/>
        <v/>
      </c>
      <c r="P84" s="137" t="str">
        <f t="shared" si="7"/>
        <v/>
      </c>
    </row>
    <row r="85" spans="1:16" x14ac:dyDescent="0.3">
      <c r="A85" s="155"/>
      <c r="B85" s="156" t="s">
        <v>153</v>
      </c>
      <c r="C85" s="134"/>
      <c r="D85" s="132"/>
      <c r="E85" s="135"/>
      <c r="F85" s="140"/>
      <c r="G85" s="139"/>
      <c r="H85" s="135"/>
      <c r="I85" s="143"/>
      <c r="J85" s="136"/>
      <c r="K85" s="136"/>
      <c r="L85" s="136" t="str">
        <f t="shared" si="4"/>
        <v/>
      </c>
      <c r="M85" s="136"/>
      <c r="N85" s="136" t="str">
        <f t="shared" si="5"/>
        <v/>
      </c>
      <c r="O85" s="136" t="str">
        <f t="shared" si="6"/>
        <v/>
      </c>
      <c r="P85" s="137" t="str">
        <f t="shared" si="7"/>
        <v/>
      </c>
    </row>
    <row r="86" spans="1:16" ht="41.4" x14ac:dyDescent="0.3">
      <c r="A86" s="142" t="s">
        <v>30</v>
      </c>
      <c r="B86" s="138" t="s">
        <v>31</v>
      </c>
      <c r="C86" s="134"/>
      <c r="D86" s="132" t="s">
        <v>50</v>
      </c>
      <c r="E86" s="135"/>
      <c r="F86" s="140" t="s">
        <v>57</v>
      </c>
      <c r="G86" s="139">
        <v>1</v>
      </c>
      <c r="H86" s="135"/>
      <c r="I86" s="143"/>
      <c r="J86" s="136"/>
      <c r="K86" s="136"/>
      <c r="L86" s="136" t="str">
        <f t="shared" si="4"/>
        <v/>
      </c>
      <c r="M86" s="136"/>
      <c r="N86" s="136" t="str">
        <f t="shared" si="5"/>
        <v/>
      </c>
      <c r="O86" s="136" t="str">
        <f t="shared" si="6"/>
        <v/>
      </c>
      <c r="P86" s="137" t="str">
        <f t="shared" si="7"/>
        <v/>
      </c>
    </row>
    <row r="87" spans="1:16" ht="27.6" x14ac:dyDescent="0.3">
      <c r="A87" s="142" t="s">
        <v>154</v>
      </c>
      <c r="B87" s="138" t="s">
        <v>155</v>
      </c>
      <c r="C87" s="134"/>
      <c r="D87" s="132" t="s">
        <v>156</v>
      </c>
      <c r="E87" s="135"/>
      <c r="F87" s="140" t="s">
        <v>57</v>
      </c>
      <c r="G87" s="139">
        <v>1</v>
      </c>
      <c r="H87" s="135"/>
      <c r="I87" s="143"/>
      <c r="J87" s="136"/>
      <c r="K87" s="136"/>
      <c r="L87" s="136" t="str">
        <f t="shared" si="4"/>
        <v/>
      </c>
      <c r="M87" s="136"/>
      <c r="N87" s="136" t="str">
        <f t="shared" si="5"/>
        <v/>
      </c>
      <c r="O87" s="136" t="str">
        <f t="shared" si="6"/>
        <v/>
      </c>
      <c r="P87" s="137" t="str">
        <f t="shared" si="7"/>
        <v/>
      </c>
    </row>
    <row r="88" spans="1:16" x14ac:dyDescent="0.3">
      <c r="A88" s="155"/>
      <c r="B88" s="156" t="s">
        <v>157</v>
      </c>
      <c r="C88" s="134"/>
      <c r="D88" s="132"/>
      <c r="E88" s="135"/>
      <c r="F88" s="140"/>
      <c r="G88" s="139"/>
      <c r="H88" s="135"/>
      <c r="I88" s="143"/>
      <c r="J88" s="136"/>
      <c r="K88" s="136"/>
      <c r="L88" s="136" t="str">
        <f t="shared" si="4"/>
        <v/>
      </c>
      <c r="M88" s="136"/>
      <c r="N88" s="136" t="str">
        <f t="shared" si="5"/>
        <v/>
      </c>
      <c r="O88" s="136" t="str">
        <f t="shared" si="6"/>
        <v/>
      </c>
      <c r="P88" s="137" t="str">
        <f t="shared" si="7"/>
        <v/>
      </c>
    </row>
    <row r="89" spans="1:16" x14ac:dyDescent="0.3">
      <c r="A89" s="142">
        <v>64</v>
      </c>
      <c r="B89" s="138" t="s">
        <v>158</v>
      </c>
      <c r="C89" s="134"/>
      <c r="D89" s="132"/>
      <c r="E89" s="135"/>
      <c r="F89" s="140" t="s">
        <v>57</v>
      </c>
      <c r="G89" s="139">
        <v>8</v>
      </c>
      <c r="H89" s="135"/>
      <c r="I89" s="143"/>
      <c r="J89" s="136"/>
      <c r="K89" s="136"/>
      <c r="L89" s="136" t="str">
        <f t="shared" si="4"/>
        <v/>
      </c>
      <c r="M89" s="136"/>
      <c r="N89" s="136" t="str">
        <f t="shared" si="5"/>
        <v/>
      </c>
      <c r="O89" s="136" t="str">
        <f t="shared" si="6"/>
        <v/>
      </c>
      <c r="P89" s="137" t="str">
        <f t="shared" si="7"/>
        <v/>
      </c>
    </row>
    <row r="90" spans="1:16" x14ac:dyDescent="0.3">
      <c r="A90" s="142" t="s">
        <v>159</v>
      </c>
      <c r="B90" s="138" t="s">
        <v>160</v>
      </c>
      <c r="C90" s="134"/>
      <c r="D90" s="132"/>
      <c r="E90" s="135"/>
      <c r="F90" s="140" t="s">
        <v>57</v>
      </c>
      <c r="G90" s="139">
        <v>1</v>
      </c>
      <c r="H90" s="135"/>
      <c r="I90" s="143"/>
      <c r="J90" s="136"/>
      <c r="K90" s="136"/>
      <c r="L90" s="136" t="str">
        <f t="shared" si="4"/>
        <v/>
      </c>
      <c r="M90" s="136"/>
      <c r="N90" s="136" t="str">
        <f t="shared" si="5"/>
        <v/>
      </c>
      <c r="O90" s="136" t="str">
        <f t="shared" si="6"/>
        <v/>
      </c>
      <c r="P90" s="137" t="str">
        <f t="shared" si="7"/>
        <v/>
      </c>
    </row>
    <row r="91" spans="1:16" ht="55.2" x14ac:dyDescent="0.3">
      <c r="A91" s="142">
        <v>66</v>
      </c>
      <c r="B91" s="138" t="s">
        <v>161</v>
      </c>
      <c r="C91" s="134"/>
      <c r="D91" s="132"/>
      <c r="E91" s="135"/>
      <c r="F91" s="140" t="s">
        <v>57</v>
      </c>
      <c r="G91" s="139">
        <v>1</v>
      </c>
      <c r="H91" s="135"/>
      <c r="I91" s="143"/>
      <c r="J91" s="136"/>
      <c r="K91" s="136"/>
      <c r="L91" s="136" t="str">
        <f t="shared" si="4"/>
        <v/>
      </c>
      <c r="M91" s="136"/>
      <c r="N91" s="136" t="str">
        <f t="shared" si="5"/>
        <v/>
      </c>
      <c r="O91" s="136" t="str">
        <f t="shared" si="6"/>
        <v/>
      </c>
      <c r="P91" s="137" t="str">
        <f t="shared" si="7"/>
        <v/>
      </c>
    </row>
    <row r="92" spans="1:16" x14ac:dyDescent="0.3">
      <c r="A92" s="142" t="s">
        <v>162</v>
      </c>
      <c r="B92" s="138" t="s">
        <v>163</v>
      </c>
      <c r="C92" s="134"/>
      <c r="D92" s="132"/>
      <c r="E92" s="135"/>
      <c r="F92" s="140" t="s">
        <v>57</v>
      </c>
      <c r="G92" s="139">
        <v>1</v>
      </c>
      <c r="H92" s="135"/>
      <c r="I92" s="143"/>
      <c r="J92" s="136"/>
      <c r="K92" s="136"/>
      <c r="L92" s="136" t="str">
        <f t="shared" si="4"/>
        <v/>
      </c>
      <c r="M92" s="136"/>
      <c r="N92" s="136" t="str">
        <f t="shared" si="5"/>
        <v/>
      </c>
      <c r="O92" s="136" t="str">
        <f t="shared" si="6"/>
        <v/>
      </c>
      <c r="P92" s="137" t="str">
        <f t="shared" si="7"/>
        <v/>
      </c>
    </row>
    <row r="93" spans="1:16" x14ac:dyDescent="0.3">
      <c r="A93" s="142">
        <v>65</v>
      </c>
      <c r="B93" s="138" t="s">
        <v>164</v>
      </c>
      <c r="C93" s="134"/>
      <c r="D93" s="132"/>
      <c r="E93" s="135"/>
      <c r="F93" s="140" t="s">
        <v>57</v>
      </c>
      <c r="G93" s="139">
        <v>2</v>
      </c>
      <c r="H93" s="135"/>
      <c r="I93" s="143"/>
      <c r="J93" s="136"/>
      <c r="K93" s="136"/>
      <c r="L93" s="136" t="str">
        <f t="shared" si="4"/>
        <v/>
      </c>
      <c r="M93" s="136"/>
      <c r="N93" s="136" t="str">
        <f t="shared" si="5"/>
        <v/>
      </c>
      <c r="O93" s="136" t="str">
        <f t="shared" si="6"/>
        <v/>
      </c>
      <c r="P93" s="137" t="str">
        <f t="shared" si="7"/>
        <v/>
      </c>
    </row>
    <row r="94" spans="1:16" x14ac:dyDescent="0.3">
      <c r="A94" s="142" t="s">
        <v>165</v>
      </c>
      <c r="B94" s="138" t="s">
        <v>166</v>
      </c>
      <c r="C94" s="134"/>
      <c r="D94" s="132"/>
      <c r="E94" s="135"/>
      <c r="F94" s="140" t="s">
        <v>59</v>
      </c>
      <c r="G94" s="139">
        <v>3</v>
      </c>
      <c r="H94" s="135"/>
      <c r="I94" s="143"/>
      <c r="J94" s="136"/>
      <c r="K94" s="136"/>
      <c r="L94" s="136" t="str">
        <f t="shared" si="4"/>
        <v/>
      </c>
      <c r="M94" s="136"/>
      <c r="N94" s="136" t="str">
        <f t="shared" si="5"/>
        <v/>
      </c>
      <c r="O94" s="136" t="str">
        <f t="shared" si="6"/>
        <v/>
      </c>
      <c r="P94" s="137" t="str">
        <f t="shared" si="7"/>
        <v/>
      </c>
    </row>
    <row r="95" spans="1:16" x14ac:dyDescent="0.3">
      <c r="A95" s="142">
        <v>11</v>
      </c>
      <c r="B95" s="138" t="s">
        <v>167</v>
      </c>
      <c r="C95" s="134"/>
      <c r="D95" s="132"/>
      <c r="E95" s="135"/>
      <c r="F95" s="140" t="s">
        <v>57</v>
      </c>
      <c r="G95" s="139">
        <v>1</v>
      </c>
      <c r="H95" s="135"/>
      <c r="I95" s="143"/>
      <c r="J95" s="136"/>
      <c r="K95" s="136"/>
      <c r="L95" s="136" t="str">
        <f t="shared" si="4"/>
        <v/>
      </c>
      <c r="M95" s="136"/>
      <c r="N95" s="136" t="str">
        <f t="shared" si="5"/>
        <v/>
      </c>
      <c r="O95" s="136" t="str">
        <f t="shared" si="6"/>
        <v/>
      </c>
      <c r="P95" s="137" t="str">
        <f t="shared" si="7"/>
        <v/>
      </c>
    </row>
    <row r="96" spans="1:16" x14ac:dyDescent="0.3">
      <c r="A96" s="142">
        <v>125</v>
      </c>
      <c r="B96" s="138" t="s">
        <v>168</v>
      </c>
      <c r="C96" s="134"/>
      <c r="D96" s="132"/>
      <c r="E96" s="135"/>
      <c r="F96" s="140" t="s">
        <v>57</v>
      </c>
      <c r="G96" s="139">
        <v>1</v>
      </c>
      <c r="H96" s="135"/>
      <c r="I96" s="143"/>
      <c r="J96" s="136"/>
      <c r="K96" s="136"/>
      <c r="L96" s="136" t="str">
        <f t="shared" si="4"/>
        <v/>
      </c>
      <c r="M96" s="136"/>
      <c r="N96" s="136" t="str">
        <f t="shared" si="5"/>
        <v/>
      </c>
      <c r="O96" s="136" t="str">
        <f t="shared" si="6"/>
        <v/>
      </c>
      <c r="P96" s="137" t="str">
        <f t="shared" si="7"/>
        <v/>
      </c>
    </row>
    <row r="97" spans="1:16" x14ac:dyDescent="0.3">
      <c r="A97" s="142">
        <v>117</v>
      </c>
      <c r="B97" s="138" t="s">
        <v>169</v>
      </c>
      <c r="C97" s="134"/>
      <c r="D97" s="132"/>
      <c r="E97" s="135"/>
      <c r="F97" s="140" t="s">
        <v>57</v>
      </c>
      <c r="G97" s="139">
        <v>4</v>
      </c>
      <c r="H97" s="135"/>
      <c r="I97" s="143"/>
      <c r="J97" s="136"/>
      <c r="K97" s="136"/>
      <c r="L97" s="136" t="str">
        <f t="shared" si="4"/>
        <v/>
      </c>
      <c r="M97" s="136"/>
      <c r="N97" s="136" t="str">
        <f t="shared" si="5"/>
        <v/>
      </c>
      <c r="O97" s="136" t="str">
        <f t="shared" si="6"/>
        <v/>
      </c>
      <c r="P97" s="137" t="str">
        <f t="shared" si="7"/>
        <v/>
      </c>
    </row>
    <row r="98" spans="1:16" x14ac:dyDescent="0.3">
      <c r="A98" s="142">
        <v>159</v>
      </c>
      <c r="B98" s="138" t="s">
        <v>170</v>
      </c>
      <c r="C98" s="134"/>
      <c r="D98" s="132"/>
      <c r="E98" s="135"/>
      <c r="F98" s="140" t="s">
        <v>57</v>
      </c>
      <c r="G98" s="139">
        <v>3</v>
      </c>
      <c r="H98" s="135"/>
      <c r="I98" s="143"/>
      <c r="J98" s="136"/>
      <c r="K98" s="136"/>
      <c r="L98" s="136" t="str">
        <f t="shared" si="4"/>
        <v/>
      </c>
      <c r="M98" s="136"/>
      <c r="N98" s="136" t="str">
        <f t="shared" si="5"/>
        <v/>
      </c>
      <c r="O98" s="136" t="str">
        <f t="shared" si="6"/>
        <v/>
      </c>
      <c r="P98" s="137" t="str">
        <f t="shared" si="7"/>
        <v/>
      </c>
    </row>
    <row r="99" spans="1:16" x14ac:dyDescent="0.3">
      <c r="A99" s="142">
        <v>144</v>
      </c>
      <c r="B99" s="145" t="s">
        <v>34</v>
      </c>
      <c r="C99" s="134"/>
      <c r="D99" s="132"/>
      <c r="E99" s="135"/>
      <c r="F99" s="140" t="s">
        <v>57</v>
      </c>
      <c r="G99" s="139">
        <v>1</v>
      </c>
      <c r="H99" s="135"/>
      <c r="I99" s="143"/>
      <c r="J99" s="136"/>
      <c r="K99" s="136"/>
      <c r="L99" s="136" t="str">
        <f t="shared" si="4"/>
        <v/>
      </c>
      <c r="M99" s="136"/>
      <c r="N99" s="136" t="str">
        <f t="shared" si="5"/>
        <v/>
      </c>
      <c r="O99" s="136" t="str">
        <f t="shared" si="6"/>
        <v/>
      </c>
      <c r="P99" s="137" t="str">
        <f t="shared" si="7"/>
        <v/>
      </c>
    </row>
    <row r="100" spans="1:16" x14ac:dyDescent="0.3">
      <c r="A100" s="142">
        <v>165</v>
      </c>
      <c r="B100" s="138" t="s">
        <v>171</v>
      </c>
      <c r="C100" s="134"/>
      <c r="D100" s="132"/>
      <c r="E100" s="135"/>
      <c r="F100" s="140" t="s">
        <v>57</v>
      </c>
      <c r="G100" s="139">
        <v>1</v>
      </c>
      <c r="H100" s="135"/>
      <c r="I100" s="143"/>
      <c r="J100" s="136"/>
      <c r="K100" s="136"/>
      <c r="L100" s="136" t="str">
        <f t="shared" si="4"/>
        <v/>
      </c>
      <c r="M100" s="136"/>
      <c r="N100" s="136" t="str">
        <f t="shared" si="5"/>
        <v/>
      </c>
      <c r="O100" s="136" t="str">
        <f t="shared" si="6"/>
        <v/>
      </c>
      <c r="P100" s="137" t="str">
        <f t="shared" si="7"/>
        <v/>
      </c>
    </row>
    <row r="101" spans="1:16" ht="27.6" x14ac:dyDescent="0.3">
      <c r="A101" s="142">
        <v>166</v>
      </c>
      <c r="B101" s="138" t="s">
        <v>172</v>
      </c>
      <c r="C101" s="134"/>
      <c r="D101" s="132"/>
      <c r="E101" s="135"/>
      <c r="F101" s="140" t="s">
        <v>59</v>
      </c>
      <c r="G101" s="139">
        <v>1</v>
      </c>
      <c r="H101" s="135"/>
      <c r="I101" s="143"/>
      <c r="J101" s="136"/>
      <c r="K101" s="136"/>
      <c r="L101" s="136" t="str">
        <f t="shared" si="4"/>
        <v/>
      </c>
      <c r="M101" s="136"/>
      <c r="N101" s="136" t="str">
        <f t="shared" si="5"/>
        <v/>
      </c>
      <c r="O101" s="136" t="str">
        <f t="shared" si="6"/>
        <v/>
      </c>
      <c r="P101" s="137" t="str">
        <f t="shared" si="7"/>
        <v/>
      </c>
    </row>
    <row r="102" spans="1:16" x14ac:dyDescent="0.3">
      <c r="A102" s="142"/>
      <c r="B102" s="138"/>
      <c r="C102" s="134"/>
      <c r="D102" s="132"/>
      <c r="E102" s="135"/>
      <c r="F102" s="140"/>
      <c r="G102" s="139"/>
      <c r="H102" s="135"/>
      <c r="I102" s="143"/>
      <c r="J102" s="136"/>
      <c r="K102" s="136"/>
      <c r="L102" s="136" t="str">
        <f t="shared" si="4"/>
        <v/>
      </c>
      <c r="M102" s="136"/>
      <c r="N102" s="136" t="str">
        <f t="shared" si="5"/>
        <v/>
      </c>
      <c r="O102" s="136" t="str">
        <f t="shared" si="6"/>
        <v/>
      </c>
      <c r="P102" s="137" t="str">
        <f t="shared" si="7"/>
        <v/>
      </c>
    </row>
    <row r="103" spans="1:16" x14ac:dyDescent="0.3">
      <c r="A103" s="155"/>
      <c r="B103" s="156" t="s">
        <v>173</v>
      </c>
      <c r="C103" s="134"/>
      <c r="D103" s="132"/>
      <c r="E103" s="135"/>
      <c r="F103" s="140"/>
      <c r="G103" s="139"/>
      <c r="H103" s="135"/>
      <c r="I103" s="143"/>
      <c r="J103" s="136"/>
      <c r="K103" s="136"/>
      <c r="L103" s="136" t="str">
        <f t="shared" si="4"/>
        <v/>
      </c>
      <c r="M103" s="136"/>
      <c r="N103" s="136" t="str">
        <f t="shared" si="5"/>
        <v/>
      </c>
      <c r="O103" s="136" t="str">
        <f t="shared" si="6"/>
        <v/>
      </c>
      <c r="P103" s="137" t="str">
        <f t="shared" si="7"/>
        <v/>
      </c>
    </row>
    <row r="104" spans="1:16" ht="55.2" x14ac:dyDescent="0.3">
      <c r="A104" s="142">
        <v>3</v>
      </c>
      <c r="B104" s="138" t="s">
        <v>174</v>
      </c>
      <c r="C104" s="134"/>
      <c r="D104" s="132"/>
      <c r="E104" s="135"/>
      <c r="F104" s="140" t="s">
        <v>57</v>
      </c>
      <c r="G104" s="139">
        <v>1</v>
      </c>
      <c r="H104" s="135"/>
      <c r="I104" s="143"/>
      <c r="J104" s="136"/>
      <c r="K104" s="136"/>
      <c r="L104" s="136" t="str">
        <f t="shared" si="4"/>
        <v/>
      </c>
      <c r="M104" s="136"/>
      <c r="N104" s="136" t="str">
        <f t="shared" si="5"/>
        <v/>
      </c>
      <c r="O104" s="136" t="str">
        <f t="shared" si="6"/>
        <v/>
      </c>
      <c r="P104" s="137" t="str">
        <f t="shared" si="7"/>
        <v/>
      </c>
    </row>
    <row r="105" spans="1:16" ht="27.6" x14ac:dyDescent="0.3">
      <c r="A105" s="142">
        <v>5</v>
      </c>
      <c r="B105" s="138" t="s">
        <v>68</v>
      </c>
      <c r="C105" s="134"/>
      <c r="D105" s="132" t="s">
        <v>69</v>
      </c>
      <c r="E105" s="135"/>
      <c r="F105" s="140" t="s">
        <v>57</v>
      </c>
      <c r="G105" s="139">
        <v>2</v>
      </c>
      <c r="H105" s="135"/>
      <c r="I105" s="143"/>
      <c r="J105" s="136"/>
      <c r="K105" s="136"/>
      <c r="L105" s="136" t="str">
        <f t="shared" si="4"/>
        <v/>
      </c>
      <c r="M105" s="136"/>
      <c r="N105" s="136" t="str">
        <f t="shared" si="5"/>
        <v/>
      </c>
      <c r="O105" s="136" t="str">
        <f t="shared" si="6"/>
        <v/>
      </c>
      <c r="P105" s="137" t="str">
        <f t="shared" si="7"/>
        <v/>
      </c>
    </row>
    <row r="106" spans="1:16" ht="27.6" x14ac:dyDescent="0.3">
      <c r="A106" s="142">
        <v>73</v>
      </c>
      <c r="B106" s="138" t="s">
        <v>175</v>
      </c>
      <c r="C106" s="134"/>
      <c r="D106" s="132" t="s">
        <v>176</v>
      </c>
      <c r="E106" s="135"/>
      <c r="F106" s="140" t="s">
        <v>57</v>
      </c>
      <c r="G106" s="139">
        <v>9</v>
      </c>
      <c r="H106" s="135"/>
      <c r="I106" s="143"/>
      <c r="J106" s="136"/>
      <c r="K106" s="136"/>
      <c r="L106" s="136" t="str">
        <f t="shared" si="4"/>
        <v/>
      </c>
      <c r="M106" s="136"/>
      <c r="N106" s="136" t="str">
        <f t="shared" si="5"/>
        <v/>
      </c>
      <c r="O106" s="136" t="str">
        <f t="shared" si="6"/>
        <v/>
      </c>
      <c r="P106" s="137" t="str">
        <f t="shared" si="7"/>
        <v/>
      </c>
    </row>
    <row r="107" spans="1:16" ht="27.6" x14ac:dyDescent="0.3">
      <c r="A107" s="142">
        <v>74</v>
      </c>
      <c r="B107" s="138" t="s">
        <v>177</v>
      </c>
      <c r="C107" s="134"/>
      <c r="D107" s="132"/>
      <c r="E107" s="135"/>
      <c r="F107" s="140" t="s">
        <v>59</v>
      </c>
      <c r="G107" s="139">
        <v>1</v>
      </c>
      <c r="H107" s="135"/>
      <c r="I107" s="143"/>
      <c r="J107" s="136"/>
      <c r="K107" s="136"/>
      <c r="L107" s="136" t="str">
        <f t="shared" si="4"/>
        <v/>
      </c>
      <c r="M107" s="136"/>
      <c r="N107" s="136" t="str">
        <f t="shared" si="5"/>
        <v/>
      </c>
      <c r="O107" s="136" t="str">
        <f t="shared" si="6"/>
        <v/>
      </c>
      <c r="P107" s="137" t="str">
        <f t="shared" si="7"/>
        <v/>
      </c>
    </row>
    <row r="108" spans="1:16" x14ac:dyDescent="0.3">
      <c r="A108" s="142">
        <v>41</v>
      </c>
      <c r="B108" s="138" t="s">
        <v>178</v>
      </c>
      <c r="C108" s="134"/>
      <c r="D108" s="132"/>
      <c r="E108" s="135"/>
      <c r="F108" s="140" t="s">
        <v>57</v>
      </c>
      <c r="G108" s="139">
        <v>2</v>
      </c>
      <c r="H108" s="135"/>
      <c r="I108" s="143"/>
      <c r="J108" s="136"/>
      <c r="K108" s="136"/>
      <c r="L108" s="136" t="str">
        <f t="shared" si="4"/>
        <v/>
      </c>
      <c r="M108" s="136"/>
      <c r="N108" s="136" t="str">
        <f t="shared" si="5"/>
        <v/>
      </c>
      <c r="O108" s="136" t="str">
        <f t="shared" si="6"/>
        <v/>
      </c>
      <c r="P108" s="137" t="str">
        <f t="shared" si="7"/>
        <v/>
      </c>
    </row>
    <row r="109" spans="1:16" x14ac:dyDescent="0.3">
      <c r="A109" s="142" t="s">
        <v>179</v>
      </c>
      <c r="B109" s="138" t="s">
        <v>180</v>
      </c>
      <c r="C109" s="134"/>
      <c r="D109" s="132"/>
      <c r="E109" s="135"/>
      <c r="F109" s="140" t="s">
        <v>57</v>
      </c>
      <c r="G109" s="139">
        <v>3</v>
      </c>
      <c r="H109" s="135"/>
      <c r="I109" s="143"/>
      <c r="J109" s="136"/>
      <c r="K109" s="136"/>
      <c r="L109" s="136" t="str">
        <f t="shared" si="4"/>
        <v/>
      </c>
      <c r="M109" s="136"/>
      <c r="N109" s="136" t="str">
        <f t="shared" si="5"/>
        <v/>
      </c>
      <c r="O109" s="136" t="str">
        <f t="shared" si="6"/>
        <v/>
      </c>
      <c r="P109" s="137" t="str">
        <f t="shared" si="7"/>
        <v/>
      </c>
    </row>
    <row r="110" spans="1:16" x14ac:dyDescent="0.3">
      <c r="A110" s="142">
        <v>11</v>
      </c>
      <c r="B110" s="138" t="s">
        <v>167</v>
      </c>
      <c r="C110" s="134"/>
      <c r="D110" s="132"/>
      <c r="E110" s="135"/>
      <c r="F110" s="140" t="s">
        <v>57</v>
      </c>
      <c r="G110" s="139">
        <v>14</v>
      </c>
      <c r="H110" s="135"/>
      <c r="I110" s="143"/>
      <c r="J110" s="136"/>
      <c r="K110" s="136"/>
      <c r="L110" s="136" t="str">
        <f t="shared" si="4"/>
        <v/>
      </c>
      <c r="M110" s="136"/>
      <c r="N110" s="136" t="str">
        <f t="shared" si="5"/>
        <v/>
      </c>
      <c r="O110" s="136" t="str">
        <f t="shared" si="6"/>
        <v/>
      </c>
      <c r="P110" s="137" t="str">
        <f t="shared" si="7"/>
        <v/>
      </c>
    </row>
    <row r="111" spans="1:16" x14ac:dyDescent="0.3">
      <c r="A111" s="142">
        <v>44</v>
      </c>
      <c r="B111" s="138" t="s">
        <v>181</v>
      </c>
      <c r="C111" s="134"/>
      <c r="D111" s="132"/>
      <c r="E111" s="135"/>
      <c r="F111" s="140" t="s">
        <v>57</v>
      </c>
      <c r="G111" s="139">
        <v>20</v>
      </c>
      <c r="H111" s="135"/>
      <c r="I111" s="143"/>
      <c r="J111" s="136"/>
      <c r="K111" s="136"/>
      <c r="L111" s="136" t="str">
        <f t="shared" si="4"/>
        <v/>
      </c>
      <c r="M111" s="136"/>
      <c r="N111" s="136" t="str">
        <f t="shared" si="5"/>
        <v/>
      </c>
      <c r="O111" s="136" t="str">
        <f t="shared" si="6"/>
        <v/>
      </c>
      <c r="P111" s="137" t="str">
        <f t="shared" si="7"/>
        <v/>
      </c>
    </row>
    <row r="112" spans="1:16" x14ac:dyDescent="0.3">
      <c r="A112" s="142" t="s">
        <v>182</v>
      </c>
      <c r="B112" s="138" t="s">
        <v>183</v>
      </c>
      <c r="C112" s="134"/>
      <c r="D112" s="132"/>
      <c r="E112" s="135"/>
      <c r="F112" s="140" t="s">
        <v>57</v>
      </c>
      <c r="G112" s="139">
        <v>3</v>
      </c>
      <c r="H112" s="135"/>
      <c r="I112" s="143"/>
      <c r="J112" s="136"/>
      <c r="K112" s="136"/>
      <c r="L112" s="136" t="str">
        <f t="shared" si="4"/>
        <v/>
      </c>
      <c r="M112" s="136"/>
      <c r="N112" s="136" t="str">
        <f t="shared" si="5"/>
        <v/>
      </c>
      <c r="O112" s="136" t="str">
        <f t="shared" si="6"/>
        <v/>
      </c>
      <c r="P112" s="137" t="str">
        <f t="shared" si="7"/>
        <v/>
      </c>
    </row>
    <row r="113" spans="1:16" x14ac:dyDescent="0.3">
      <c r="A113" s="142">
        <v>67</v>
      </c>
      <c r="B113" s="145" t="s">
        <v>184</v>
      </c>
      <c r="C113" s="134"/>
      <c r="D113" s="132"/>
      <c r="E113" s="135"/>
      <c r="F113" s="140" t="s">
        <v>57</v>
      </c>
      <c r="G113" s="139">
        <v>6</v>
      </c>
      <c r="H113" s="135"/>
      <c r="I113" s="143"/>
      <c r="J113" s="136"/>
      <c r="K113" s="136"/>
      <c r="L113" s="136" t="str">
        <f t="shared" si="4"/>
        <v/>
      </c>
      <c r="M113" s="136"/>
      <c r="N113" s="136" t="str">
        <f t="shared" si="5"/>
        <v/>
      </c>
      <c r="O113" s="136" t="str">
        <f t="shared" si="6"/>
        <v/>
      </c>
      <c r="P113" s="137" t="str">
        <f t="shared" si="7"/>
        <v/>
      </c>
    </row>
    <row r="114" spans="1:16" x14ac:dyDescent="0.3">
      <c r="A114" s="142">
        <v>178</v>
      </c>
      <c r="B114" s="138" t="s">
        <v>185</v>
      </c>
      <c r="C114" s="134"/>
      <c r="D114" s="132"/>
      <c r="E114" s="135"/>
      <c r="F114" s="140" t="s">
        <v>57</v>
      </c>
      <c r="G114" s="139">
        <v>6</v>
      </c>
      <c r="H114" s="135"/>
      <c r="I114" s="143"/>
      <c r="J114" s="136"/>
      <c r="K114" s="136"/>
      <c r="L114" s="136" t="str">
        <f t="shared" si="4"/>
        <v/>
      </c>
      <c r="M114" s="136"/>
      <c r="N114" s="136" t="str">
        <f t="shared" si="5"/>
        <v/>
      </c>
      <c r="O114" s="136" t="str">
        <f t="shared" si="6"/>
        <v/>
      </c>
      <c r="P114" s="137" t="str">
        <f t="shared" si="7"/>
        <v/>
      </c>
    </row>
    <row r="115" spans="1:16" x14ac:dyDescent="0.3">
      <c r="A115" s="142">
        <v>22</v>
      </c>
      <c r="B115" s="138" t="s">
        <v>186</v>
      </c>
      <c r="C115" s="134"/>
      <c r="D115" s="132"/>
      <c r="E115" s="135"/>
      <c r="F115" s="140" t="s">
        <v>57</v>
      </c>
      <c r="G115" s="139">
        <v>1</v>
      </c>
      <c r="H115" s="135"/>
      <c r="I115" s="143"/>
      <c r="J115" s="136"/>
      <c r="K115" s="136"/>
      <c r="L115" s="136" t="str">
        <f t="shared" si="4"/>
        <v/>
      </c>
      <c r="M115" s="136"/>
      <c r="N115" s="136" t="str">
        <f t="shared" si="5"/>
        <v/>
      </c>
      <c r="O115" s="136" t="str">
        <f t="shared" si="6"/>
        <v/>
      </c>
      <c r="P115" s="137" t="str">
        <f t="shared" si="7"/>
        <v/>
      </c>
    </row>
    <row r="116" spans="1:16" x14ac:dyDescent="0.3">
      <c r="A116" s="132">
        <v>118</v>
      </c>
      <c r="B116" s="138" t="s">
        <v>187</v>
      </c>
      <c r="C116" s="134"/>
      <c r="D116" s="132"/>
      <c r="E116" s="135"/>
      <c r="F116" s="132" t="s">
        <v>57</v>
      </c>
      <c r="G116" s="132">
        <v>2</v>
      </c>
      <c r="H116" s="135"/>
      <c r="I116" s="135"/>
      <c r="J116" s="136"/>
      <c r="K116" s="136"/>
      <c r="L116" s="136" t="str">
        <f t="shared" si="4"/>
        <v/>
      </c>
      <c r="M116" s="136"/>
      <c r="N116" s="136" t="str">
        <f t="shared" si="5"/>
        <v/>
      </c>
      <c r="O116" s="136" t="str">
        <f t="shared" si="6"/>
        <v/>
      </c>
      <c r="P116" s="137" t="str">
        <f t="shared" si="7"/>
        <v/>
      </c>
    </row>
    <row r="117" spans="1:16" x14ac:dyDescent="0.3">
      <c r="A117" s="142">
        <v>42</v>
      </c>
      <c r="B117" s="138" t="s">
        <v>188</v>
      </c>
      <c r="C117" s="134"/>
      <c r="D117" s="132"/>
      <c r="E117" s="135"/>
      <c r="F117" s="140" t="s">
        <v>57</v>
      </c>
      <c r="G117" s="139">
        <v>1</v>
      </c>
      <c r="H117" s="135"/>
      <c r="I117" s="143"/>
      <c r="J117" s="136"/>
      <c r="K117" s="136"/>
      <c r="L117" s="136" t="str">
        <f t="shared" si="4"/>
        <v/>
      </c>
      <c r="M117" s="136"/>
      <c r="N117" s="136" t="str">
        <f t="shared" si="5"/>
        <v/>
      </c>
      <c r="O117" s="136" t="str">
        <f t="shared" si="6"/>
        <v/>
      </c>
      <c r="P117" s="137" t="str">
        <f t="shared" si="7"/>
        <v/>
      </c>
    </row>
    <row r="118" spans="1:16" x14ac:dyDescent="0.3">
      <c r="A118" s="142">
        <v>157</v>
      </c>
      <c r="B118" s="138" t="s">
        <v>189</v>
      </c>
      <c r="C118" s="134"/>
      <c r="D118" s="132"/>
      <c r="E118" s="135"/>
      <c r="F118" s="140" t="s">
        <v>57</v>
      </c>
      <c r="G118" s="139">
        <v>2</v>
      </c>
      <c r="H118" s="135"/>
      <c r="I118" s="143"/>
      <c r="J118" s="136"/>
      <c r="K118" s="136"/>
      <c r="L118" s="136" t="str">
        <f t="shared" si="4"/>
        <v/>
      </c>
      <c r="M118" s="136"/>
      <c r="N118" s="136" t="str">
        <f t="shared" si="5"/>
        <v/>
      </c>
      <c r="O118" s="136" t="str">
        <f t="shared" si="6"/>
        <v/>
      </c>
      <c r="P118" s="137" t="str">
        <f t="shared" si="7"/>
        <v/>
      </c>
    </row>
    <row r="119" spans="1:16" x14ac:dyDescent="0.3">
      <c r="A119" s="142">
        <v>168</v>
      </c>
      <c r="B119" s="138" t="s">
        <v>190</v>
      </c>
      <c r="C119" s="134"/>
      <c r="D119" s="132"/>
      <c r="E119" s="135"/>
      <c r="F119" s="140" t="s">
        <v>57</v>
      </c>
      <c r="G119" s="139">
        <v>36</v>
      </c>
      <c r="H119" s="135"/>
      <c r="I119" s="143"/>
      <c r="J119" s="136"/>
      <c r="K119" s="136"/>
      <c r="L119" s="136" t="str">
        <f t="shared" si="4"/>
        <v/>
      </c>
      <c r="M119" s="136"/>
      <c r="N119" s="136" t="str">
        <f t="shared" si="5"/>
        <v/>
      </c>
      <c r="O119" s="136" t="str">
        <f t="shared" si="6"/>
        <v/>
      </c>
      <c r="P119" s="137" t="str">
        <f t="shared" si="7"/>
        <v/>
      </c>
    </row>
    <row r="120" spans="1:16" ht="27.6" x14ac:dyDescent="0.3">
      <c r="A120" s="142">
        <v>188</v>
      </c>
      <c r="B120" s="138" t="s">
        <v>191</v>
      </c>
      <c r="C120" s="134"/>
      <c r="D120" s="132" t="s">
        <v>192</v>
      </c>
      <c r="E120" s="135"/>
      <c r="F120" s="140" t="s">
        <v>57</v>
      </c>
      <c r="G120" s="139">
        <v>1</v>
      </c>
      <c r="H120" s="135"/>
      <c r="I120" s="143"/>
      <c r="J120" s="136"/>
      <c r="K120" s="136"/>
      <c r="L120" s="136" t="str">
        <f t="shared" si="4"/>
        <v/>
      </c>
      <c r="M120" s="136"/>
      <c r="N120" s="136" t="str">
        <f t="shared" si="5"/>
        <v/>
      </c>
      <c r="O120" s="136" t="str">
        <f t="shared" si="6"/>
        <v/>
      </c>
      <c r="P120" s="137" t="str">
        <f t="shared" si="7"/>
        <v/>
      </c>
    </row>
    <row r="121" spans="1:16" ht="27.6" x14ac:dyDescent="0.3">
      <c r="A121" s="142">
        <v>187</v>
      </c>
      <c r="B121" s="138" t="s">
        <v>193</v>
      </c>
      <c r="C121" s="134"/>
      <c r="D121" s="132" t="s">
        <v>194</v>
      </c>
      <c r="E121" s="135"/>
      <c r="F121" s="140" t="s">
        <v>57</v>
      </c>
      <c r="G121" s="139">
        <v>1</v>
      </c>
      <c r="H121" s="135"/>
      <c r="I121" s="143"/>
      <c r="J121" s="136"/>
      <c r="K121" s="136"/>
      <c r="L121" s="136" t="str">
        <f t="shared" si="4"/>
        <v/>
      </c>
      <c r="M121" s="136"/>
      <c r="N121" s="136" t="str">
        <f t="shared" si="5"/>
        <v/>
      </c>
      <c r="O121" s="136" t="str">
        <f t="shared" si="6"/>
        <v/>
      </c>
      <c r="P121" s="137" t="str">
        <f t="shared" si="7"/>
        <v/>
      </c>
    </row>
    <row r="122" spans="1:16" x14ac:dyDescent="0.3">
      <c r="A122" s="142">
        <v>37</v>
      </c>
      <c r="B122" s="138" t="s">
        <v>195</v>
      </c>
      <c r="C122" s="134"/>
      <c r="D122" s="132"/>
      <c r="E122" s="135"/>
      <c r="F122" s="140" t="s">
        <v>57</v>
      </c>
      <c r="G122" s="139">
        <v>2</v>
      </c>
      <c r="H122" s="135"/>
      <c r="I122" s="143"/>
      <c r="J122" s="136"/>
      <c r="K122" s="136"/>
      <c r="L122" s="136" t="str">
        <f t="shared" si="4"/>
        <v/>
      </c>
      <c r="M122" s="136"/>
      <c r="N122" s="136" t="str">
        <f t="shared" si="5"/>
        <v/>
      </c>
      <c r="O122" s="136" t="str">
        <f t="shared" si="6"/>
        <v/>
      </c>
      <c r="P122" s="137" t="str">
        <f t="shared" si="7"/>
        <v/>
      </c>
    </row>
    <row r="123" spans="1:16" x14ac:dyDescent="0.3">
      <c r="A123" s="132">
        <v>104</v>
      </c>
      <c r="B123" s="138" t="s">
        <v>196</v>
      </c>
      <c r="C123" s="134"/>
      <c r="D123" s="132"/>
      <c r="E123" s="135"/>
      <c r="F123" s="132" t="s">
        <v>57</v>
      </c>
      <c r="G123" s="132">
        <v>4</v>
      </c>
      <c r="H123" s="135"/>
      <c r="I123" s="135"/>
      <c r="J123" s="136"/>
      <c r="K123" s="136"/>
      <c r="L123" s="136" t="str">
        <f t="shared" si="4"/>
        <v/>
      </c>
      <c r="M123" s="136"/>
      <c r="N123" s="136" t="str">
        <f t="shared" si="5"/>
        <v/>
      </c>
      <c r="O123" s="136" t="str">
        <f t="shared" si="6"/>
        <v/>
      </c>
      <c r="P123" s="137" t="str">
        <f t="shared" si="7"/>
        <v/>
      </c>
    </row>
    <row r="124" spans="1:16" x14ac:dyDescent="0.3">
      <c r="A124" s="139">
        <v>104</v>
      </c>
      <c r="B124" s="138" t="s">
        <v>197</v>
      </c>
      <c r="C124" s="144"/>
      <c r="D124" s="140"/>
      <c r="E124" s="135"/>
      <c r="F124" s="140" t="s">
        <v>57</v>
      </c>
      <c r="G124" s="139">
        <v>4</v>
      </c>
      <c r="H124" s="135"/>
      <c r="I124" s="135"/>
      <c r="J124" s="157"/>
      <c r="K124" s="136"/>
      <c r="L124" s="136" t="str">
        <f t="shared" si="4"/>
        <v/>
      </c>
      <c r="M124" s="136"/>
      <c r="N124" s="136" t="str">
        <f t="shared" si="5"/>
        <v/>
      </c>
      <c r="O124" s="136" t="str">
        <f t="shared" si="6"/>
        <v/>
      </c>
      <c r="P124" s="137" t="str">
        <f t="shared" si="7"/>
        <v/>
      </c>
    </row>
    <row r="125" spans="1:16" x14ac:dyDescent="0.3">
      <c r="A125" s="139">
        <v>104</v>
      </c>
      <c r="B125" s="138" t="s">
        <v>198</v>
      </c>
      <c r="C125" s="146"/>
      <c r="D125" s="140"/>
      <c r="E125" s="135"/>
      <c r="F125" s="140" t="s">
        <v>57</v>
      </c>
      <c r="G125" s="139">
        <v>4</v>
      </c>
      <c r="H125" s="135"/>
      <c r="I125" s="135"/>
      <c r="J125" s="157"/>
      <c r="K125" s="136"/>
      <c r="L125" s="136" t="str">
        <f t="shared" si="4"/>
        <v/>
      </c>
      <c r="M125" s="136"/>
      <c r="N125" s="136" t="str">
        <f t="shared" si="5"/>
        <v/>
      </c>
      <c r="O125" s="136" t="str">
        <f t="shared" si="6"/>
        <v/>
      </c>
      <c r="P125" s="137" t="str">
        <f t="shared" si="7"/>
        <v/>
      </c>
    </row>
    <row r="126" spans="1:16" x14ac:dyDescent="0.3">
      <c r="A126" s="139">
        <v>104</v>
      </c>
      <c r="B126" s="138" t="s">
        <v>199</v>
      </c>
      <c r="C126" s="146"/>
      <c r="D126" s="140"/>
      <c r="E126" s="135"/>
      <c r="F126" s="140" t="s">
        <v>57</v>
      </c>
      <c r="G126" s="139">
        <v>4</v>
      </c>
      <c r="H126" s="135"/>
      <c r="I126" s="135"/>
      <c r="J126" s="157"/>
      <c r="K126" s="136"/>
      <c r="L126" s="136" t="str">
        <f t="shared" si="4"/>
        <v/>
      </c>
      <c r="M126" s="136"/>
      <c r="N126" s="136" t="str">
        <f t="shared" si="5"/>
        <v/>
      </c>
      <c r="O126" s="136" t="str">
        <f t="shared" si="6"/>
        <v/>
      </c>
      <c r="P126" s="137" t="str">
        <f t="shared" si="7"/>
        <v/>
      </c>
    </row>
    <row r="127" spans="1:16" x14ac:dyDescent="0.3">
      <c r="A127" s="139">
        <v>104</v>
      </c>
      <c r="B127" s="138" t="s">
        <v>200</v>
      </c>
      <c r="C127" s="146"/>
      <c r="D127" s="140"/>
      <c r="E127" s="135"/>
      <c r="F127" s="140" t="s">
        <v>57</v>
      </c>
      <c r="G127" s="139">
        <v>4</v>
      </c>
      <c r="H127" s="135"/>
      <c r="I127" s="135"/>
      <c r="J127" s="157"/>
      <c r="K127" s="136"/>
      <c r="L127" s="136" t="str">
        <f t="shared" si="4"/>
        <v/>
      </c>
      <c r="M127" s="136"/>
      <c r="N127" s="136" t="str">
        <f t="shared" si="5"/>
        <v/>
      </c>
      <c r="O127" s="136" t="str">
        <f t="shared" si="6"/>
        <v/>
      </c>
      <c r="P127" s="137" t="str">
        <f t="shared" si="7"/>
        <v/>
      </c>
    </row>
    <row r="128" spans="1:16" x14ac:dyDescent="0.3">
      <c r="A128" s="132">
        <v>203</v>
      </c>
      <c r="B128" s="138" t="s">
        <v>201</v>
      </c>
      <c r="C128" s="134"/>
      <c r="D128" s="132"/>
      <c r="E128" s="135"/>
      <c r="F128" s="132" t="s">
        <v>57</v>
      </c>
      <c r="G128" s="132">
        <v>3</v>
      </c>
      <c r="H128" s="135"/>
      <c r="I128" s="135"/>
      <c r="J128" s="136"/>
      <c r="K128" s="136"/>
      <c r="L128" s="136" t="str">
        <f t="shared" si="4"/>
        <v/>
      </c>
      <c r="M128" s="136"/>
      <c r="N128" s="136" t="str">
        <f t="shared" si="5"/>
        <v/>
      </c>
      <c r="O128" s="136" t="str">
        <f t="shared" si="6"/>
        <v/>
      </c>
      <c r="P128" s="137" t="str">
        <f t="shared" si="7"/>
        <v/>
      </c>
    </row>
    <row r="129" spans="1:16" x14ac:dyDescent="0.3">
      <c r="A129" s="142">
        <v>29</v>
      </c>
      <c r="B129" s="138" t="s">
        <v>202</v>
      </c>
      <c r="C129" s="146"/>
      <c r="D129" s="132"/>
      <c r="E129" s="135"/>
      <c r="F129" s="140" t="s">
        <v>57</v>
      </c>
      <c r="G129" s="139">
        <v>1</v>
      </c>
      <c r="H129" s="135"/>
      <c r="I129" s="143"/>
      <c r="J129" s="136"/>
      <c r="K129" s="136"/>
      <c r="L129" s="136" t="str">
        <f t="shared" si="4"/>
        <v/>
      </c>
      <c r="M129" s="136"/>
      <c r="N129" s="136" t="str">
        <f t="shared" si="5"/>
        <v/>
      </c>
      <c r="O129" s="136" t="str">
        <f t="shared" si="6"/>
        <v/>
      </c>
      <c r="P129" s="137" t="str">
        <f t="shared" si="7"/>
        <v/>
      </c>
    </row>
    <row r="130" spans="1:16" x14ac:dyDescent="0.3">
      <c r="A130" s="142">
        <v>31</v>
      </c>
      <c r="B130" s="138" t="s">
        <v>203</v>
      </c>
      <c r="C130" s="146"/>
      <c r="D130" s="132"/>
      <c r="E130" s="135"/>
      <c r="F130" s="140" t="s">
        <v>57</v>
      </c>
      <c r="G130" s="139">
        <v>1</v>
      </c>
      <c r="H130" s="135"/>
      <c r="I130" s="143"/>
      <c r="J130" s="136"/>
      <c r="K130" s="136"/>
      <c r="L130" s="136" t="str">
        <f t="shared" si="4"/>
        <v/>
      </c>
      <c r="M130" s="136"/>
      <c r="N130" s="136" t="str">
        <f t="shared" si="5"/>
        <v/>
      </c>
      <c r="O130" s="136" t="str">
        <f t="shared" si="6"/>
        <v/>
      </c>
      <c r="P130" s="137" t="str">
        <f t="shared" si="7"/>
        <v/>
      </c>
    </row>
    <row r="131" spans="1:16" x14ac:dyDescent="0.3">
      <c r="A131" s="142">
        <v>38</v>
      </c>
      <c r="B131" s="138" t="s">
        <v>204</v>
      </c>
      <c r="C131" s="134"/>
      <c r="D131" s="132"/>
      <c r="E131" s="135"/>
      <c r="F131" s="140" t="s">
        <v>57</v>
      </c>
      <c r="G131" s="139">
        <v>1</v>
      </c>
      <c r="H131" s="135"/>
      <c r="I131" s="143"/>
      <c r="J131" s="136"/>
      <c r="K131" s="136"/>
      <c r="L131" s="136" t="str">
        <f t="shared" si="4"/>
        <v/>
      </c>
      <c r="M131" s="136"/>
      <c r="N131" s="136" t="str">
        <f t="shared" si="5"/>
        <v/>
      </c>
      <c r="O131" s="136" t="str">
        <f t="shared" si="6"/>
        <v/>
      </c>
      <c r="P131" s="137" t="str">
        <f t="shared" si="7"/>
        <v/>
      </c>
    </row>
    <row r="132" spans="1:16" x14ac:dyDescent="0.3">
      <c r="A132" s="142">
        <v>155</v>
      </c>
      <c r="B132" s="138" t="s">
        <v>205</v>
      </c>
      <c r="C132" s="134"/>
      <c r="D132" s="132"/>
      <c r="E132" s="135"/>
      <c r="F132" s="140" t="s">
        <v>206</v>
      </c>
      <c r="G132" s="139">
        <v>1</v>
      </c>
      <c r="H132" s="135"/>
      <c r="I132" s="143"/>
      <c r="J132" s="136"/>
      <c r="K132" s="136"/>
      <c r="L132" s="136" t="str">
        <f t="shared" ref="L132:L189" si="8">IF(J132="","",J132*K132)</f>
        <v/>
      </c>
      <c r="M132" s="136"/>
      <c r="N132" s="136" t="str">
        <f t="shared" ref="N132:N189" si="9">IF(J132="","",J132*M132)</f>
        <v/>
      </c>
      <c r="O132" s="136" t="str">
        <f t="shared" ref="O132:O189" si="10">IF(J132="","",K132+M132)</f>
        <v/>
      </c>
      <c r="P132" s="137" t="str">
        <f t="shared" ref="P132:P189" si="11">IF(J132="","",J132*O132)</f>
        <v/>
      </c>
    </row>
    <row r="133" spans="1:16" x14ac:dyDescent="0.3">
      <c r="A133" s="142"/>
      <c r="B133" s="138" t="s">
        <v>207</v>
      </c>
      <c r="C133" s="134"/>
      <c r="D133" s="132"/>
      <c r="E133" s="135"/>
      <c r="F133" s="140" t="s">
        <v>208</v>
      </c>
      <c r="G133" s="139">
        <v>1250</v>
      </c>
      <c r="H133" s="135"/>
      <c r="I133" s="143"/>
      <c r="J133" s="136"/>
      <c r="K133" s="136"/>
      <c r="L133" s="136" t="str">
        <f t="shared" si="8"/>
        <v/>
      </c>
      <c r="M133" s="136"/>
      <c r="N133" s="136" t="str">
        <f t="shared" si="9"/>
        <v/>
      </c>
      <c r="O133" s="136" t="str">
        <f t="shared" si="10"/>
        <v/>
      </c>
      <c r="P133" s="137" t="str">
        <f t="shared" si="11"/>
        <v/>
      </c>
    </row>
    <row r="134" spans="1:16" x14ac:dyDescent="0.3">
      <c r="A134" s="142">
        <v>60</v>
      </c>
      <c r="B134" s="138" t="s">
        <v>209</v>
      </c>
      <c r="C134" s="134"/>
      <c r="D134" s="132"/>
      <c r="E134" s="135"/>
      <c r="F134" s="140" t="s">
        <v>57</v>
      </c>
      <c r="G134" s="139">
        <v>106</v>
      </c>
      <c r="H134" s="135"/>
      <c r="I134" s="143"/>
      <c r="J134" s="136"/>
      <c r="K134" s="136"/>
      <c r="L134" s="136" t="str">
        <f t="shared" si="8"/>
        <v/>
      </c>
      <c r="M134" s="136"/>
      <c r="N134" s="136" t="str">
        <f t="shared" si="9"/>
        <v/>
      </c>
      <c r="O134" s="136" t="str">
        <f t="shared" si="10"/>
        <v/>
      </c>
      <c r="P134" s="137" t="str">
        <f t="shared" si="11"/>
        <v/>
      </c>
    </row>
    <row r="135" spans="1:16" x14ac:dyDescent="0.3">
      <c r="A135" s="142">
        <v>195</v>
      </c>
      <c r="B135" s="138" t="s">
        <v>210</v>
      </c>
      <c r="C135" s="134"/>
      <c r="D135" s="132"/>
      <c r="E135" s="135"/>
      <c r="F135" s="140" t="s">
        <v>57</v>
      </c>
      <c r="G135" s="139">
        <v>4</v>
      </c>
      <c r="H135" s="135"/>
      <c r="I135" s="143"/>
      <c r="J135" s="136"/>
      <c r="K135" s="136"/>
      <c r="L135" s="136" t="str">
        <f t="shared" si="8"/>
        <v/>
      </c>
      <c r="M135" s="136"/>
      <c r="N135" s="136" t="str">
        <f t="shared" si="9"/>
        <v/>
      </c>
      <c r="O135" s="136" t="str">
        <f t="shared" si="10"/>
        <v/>
      </c>
      <c r="P135" s="137" t="str">
        <f t="shared" si="11"/>
        <v/>
      </c>
    </row>
    <row r="136" spans="1:16" x14ac:dyDescent="0.3">
      <c r="A136" s="142">
        <v>111</v>
      </c>
      <c r="B136" s="138" t="s">
        <v>15</v>
      </c>
      <c r="C136" s="134"/>
      <c r="D136" s="132"/>
      <c r="E136" s="135"/>
      <c r="F136" s="140" t="s">
        <v>57</v>
      </c>
      <c r="G136" s="139">
        <v>4</v>
      </c>
      <c r="H136" s="135"/>
      <c r="I136" s="143"/>
      <c r="J136" s="136"/>
      <c r="K136" s="136"/>
      <c r="L136" s="136" t="str">
        <f t="shared" si="8"/>
        <v/>
      </c>
      <c r="M136" s="136"/>
      <c r="N136" s="136" t="str">
        <f t="shared" si="9"/>
        <v/>
      </c>
      <c r="O136" s="136" t="str">
        <f t="shared" si="10"/>
        <v/>
      </c>
      <c r="P136" s="137" t="str">
        <f t="shared" si="11"/>
        <v/>
      </c>
    </row>
    <row r="137" spans="1:16" x14ac:dyDescent="0.3">
      <c r="A137" s="142">
        <v>161</v>
      </c>
      <c r="B137" s="138" t="s">
        <v>211</v>
      </c>
      <c r="C137" s="134"/>
      <c r="D137" s="132"/>
      <c r="E137" s="135"/>
      <c r="F137" s="140" t="s">
        <v>57</v>
      </c>
      <c r="G137" s="139">
        <v>1</v>
      </c>
      <c r="H137" s="135"/>
      <c r="I137" s="143"/>
      <c r="J137" s="136"/>
      <c r="K137" s="136"/>
      <c r="L137" s="136" t="str">
        <f t="shared" si="8"/>
        <v/>
      </c>
      <c r="M137" s="136"/>
      <c r="N137" s="136" t="str">
        <f t="shared" si="9"/>
        <v/>
      </c>
      <c r="O137" s="136" t="str">
        <f t="shared" si="10"/>
        <v/>
      </c>
      <c r="P137" s="137" t="str">
        <f t="shared" si="11"/>
        <v/>
      </c>
    </row>
    <row r="138" spans="1:16" x14ac:dyDescent="0.3">
      <c r="A138" s="142">
        <v>163</v>
      </c>
      <c r="B138" s="138" t="s">
        <v>212</v>
      </c>
      <c r="C138" s="134"/>
      <c r="D138" s="132"/>
      <c r="E138" s="135"/>
      <c r="F138" s="140" t="s">
        <v>57</v>
      </c>
      <c r="G138" s="139">
        <v>3</v>
      </c>
      <c r="H138" s="135"/>
      <c r="I138" s="143"/>
      <c r="J138" s="136"/>
      <c r="K138" s="136"/>
      <c r="L138" s="136" t="str">
        <f t="shared" si="8"/>
        <v/>
      </c>
      <c r="M138" s="136"/>
      <c r="N138" s="136" t="str">
        <f t="shared" si="9"/>
        <v/>
      </c>
      <c r="O138" s="136" t="str">
        <f t="shared" si="10"/>
        <v/>
      </c>
      <c r="P138" s="137" t="str">
        <f t="shared" si="11"/>
        <v/>
      </c>
    </row>
    <row r="139" spans="1:16" x14ac:dyDescent="0.3">
      <c r="A139" s="142">
        <v>88</v>
      </c>
      <c r="B139" s="138" t="s">
        <v>213</v>
      </c>
      <c r="C139" s="134"/>
      <c r="D139" s="132"/>
      <c r="E139" s="135"/>
      <c r="F139" s="140" t="s">
        <v>57</v>
      </c>
      <c r="G139" s="139">
        <v>6</v>
      </c>
      <c r="H139" s="135"/>
      <c r="I139" s="143"/>
      <c r="J139" s="136"/>
      <c r="K139" s="136"/>
      <c r="L139" s="136" t="str">
        <f t="shared" si="8"/>
        <v/>
      </c>
      <c r="M139" s="136"/>
      <c r="N139" s="136" t="str">
        <f t="shared" si="9"/>
        <v/>
      </c>
      <c r="O139" s="136" t="str">
        <f t="shared" si="10"/>
        <v/>
      </c>
      <c r="P139" s="137" t="str">
        <f t="shared" si="11"/>
        <v/>
      </c>
    </row>
    <row r="140" spans="1:16" x14ac:dyDescent="0.3">
      <c r="A140" s="142">
        <v>90</v>
      </c>
      <c r="B140" s="138" t="s">
        <v>39</v>
      </c>
      <c r="C140" s="134"/>
      <c r="D140" s="132"/>
      <c r="E140" s="135"/>
      <c r="F140" s="140" t="s">
        <v>57</v>
      </c>
      <c r="G140" s="139">
        <v>7</v>
      </c>
      <c r="H140" s="135"/>
      <c r="I140" s="143"/>
      <c r="J140" s="136"/>
      <c r="K140" s="136"/>
      <c r="L140" s="136" t="str">
        <f t="shared" si="8"/>
        <v/>
      </c>
      <c r="M140" s="136"/>
      <c r="N140" s="136" t="str">
        <f t="shared" si="9"/>
        <v/>
      </c>
      <c r="O140" s="136" t="str">
        <f t="shared" si="10"/>
        <v/>
      </c>
      <c r="P140" s="137" t="str">
        <f t="shared" si="11"/>
        <v/>
      </c>
    </row>
    <row r="141" spans="1:16" x14ac:dyDescent="0.3">
      <c r="A141" s="142">
        <v>89</v>
      </c>
      <c r="B141" s="138" t="s">
        <v>214</v>
      </c>
      <c r="C141" s="134"/>
      <c r="D141" s="132"/>
      <c r="E141" s="135"/>
      <c r="F141" s="140" t="s">
        <v>57</v>
      </c>
      <c r="G141" s="139">
        <v>7</v>
      </c>
      <c r="H141" s="135"/>
      <c r="I141" s="143"/>
      <c r="J141" s="136"/>
      <c r="K141" s="136"/>
      <c r="L141" s="136" t="str">
        <f t="shared" si="8"/>
        <v/>
      </c>
      <c r="M141" s="136"/>
      <c r="N141" s="136" t="str">
        <f t="shared" si="9"/>
        <v/>
      </c>
      <c r="O141" s="136" t="str">
        <f t="shared" si="10"/>
        <v/>
      </c>
      <c r="P141" s="137" t="str">
        <f t="shared" si="11"/>
        <v/>
      </c>
    </row>
    <row r="142" spans="1:16" x14ac:dyDescent="0.3">
      <c r="A142" s="142">
        <v>92</v>
      </c>
      <c r="B142" s="138" t="s">
        <v>215</v>
      </c>
      <c r="C142" s="134"/>
      <c r="D142" s="132"/>
      <c r="E142" s="135"/>
      <c r="F142" s="140" t="s">
        <v>57</v>
      </c>
      <c r="G142" s="139">
        <v>10</v>
      </c>
      <c r="H142" s="135"/>
      <c r="I142" s="143"/>
      <c r="J142" s="136"/>
      <c r="K142" s="136"/>
      <c r="L142" s="136" t="str">
        <f t="shared" si="8"/>
        <v/>
      </c>
      <c r="M142" s="136"/>
      <c r="N142" s="136" t="str">
        <f t="shared" si="9"/>
        <v/>
      </c>
      <c r="O142" s="136" t="str">
        <f t="shared" si="10"/>
        <v/>
      </c>
      <c r="P142" s="137" t="str">
        <f t="shared" si="11"/>
        <v/>
      </c>
    </row>
    <row r="143" spans="1:16" ht="27.6" x14ac:dyDescent="0.3">
      <c r="A143" s="142">
        <v>167</v>
      </c>
      <c r="B143" s="138" t="s">
        <v>216</v>
      </c>
      <c r="C143" s="134"/>
      <c r="D143" s="132"/>
      <c r="E143" s="135"/>
      <c r="F143" s="140" t="s">
        <v>57</v>
      </c>
      <c r="G143" s="139">
        <v>1</v>
      </c>
      <c r="H143" s="135"/>
      <c r="I143" s="143"/>
      <c r="J143" s="136"/>
      <c r="K143" s="136"/>
      <c r="L143" s="136" t="str">
        <f t="shared" si="8"/>
        <v/>
      </c>
      <c r="M143" s="136"/>
      <c r="N143" s="136" t="str">
        <f t="shared" si="9"/>
        <v/>
      </c>
      <c r="O143" s="136" t="str">
        <f t="shared" si="10"/>
        <v/>
      </c>
      <c r="P143" s="137" t="str">
        <f t="shared" si="11"/>
        <v/>
      </c>
    </row>
    <row r="144" spans="1:16" x14ac:dyDescent="0.3">
      <c r="A144" s="142">
        <v>106</v>
      </c>
      <c r="B144" s="138" t="s">
        <v>37</v>
      </c>
      <c r="C144" s="134"/>
      <c r="D144" s="132"/>
      <c r="E144" s="135"/>
      <c r="F144" s="140" t="s">
        <v>57</v>
      </c>
      <c r="G144" s="139">
        <v>1</v>
      </c>
      <c r="H144" s="135"/>
      <c r="I144" s="143"/>
      <c r="J144" s="136"/>
      <c r="K144" s="136"/>
      <c r="L144" s="136" t="str">
        <f t="shared" si="8"/>
        <v/>
      </c>
      <c r="M144" s="136"/>
      <c r="N144" s="136" t="str">
        <f t="shared" si="9"/>
        <v/>
      </c>
      <c r="O144" s="136" t="str">
        <f t="shared" si="10"/>
        <v/>
      </c>
      <c r="P144" s="137" t="str">
        <f t="shared" si="11"/>
        <v/>
      </c>
    </row>
    <row r="145" spans="1:16" x14ac:dyDescent="0.3">
      <c r="A145" s="142">
        <v>87</v>
      </c>
      <c r="B145" s="138" t="s">
        <v>217</v>
      </c>
      <c r="C145" s="134"/>
      <c r="D145" s="132"/>
      <c r="E145" s="135"/>
      <c r="F145" s="140" t="s">
        <v>57</v>
      </c>
      <c r="G145" s="139">
        <v>1</v>
      </c>
      <c r="H145" s="135"/>
      <c r="I145" s="143"/>
      <c r="J145" s="136"/>
      <c r="K145" s="136"/>
      <c r="L145" s="136" t="str">
        <f t="shared" si="8"/>
        <v/>
      </c>
      <c r="M145" s="136"/>
      <c r="N145" s="136" t="str">
        <f t="shared" si="9"/>
        <v/>
      </c>
      <c r="O145" s="136" t="str">
        <f t="shared" si="10"/>
        <v/>
      </c>
      <c r="P145" s="137" t="str">
        <f t="shared" si="11"/>
        <v/>
      </c>
    </row>
    <row r="146" spans="1:16" x14ac:dyDescent="0.3">
      <c r="A146" s="142" t="s">
        <v>35</v>
      </c>
      <c r="B146" s="138" t="s">
        <v>218</v>
      </c>
      <c r="C146" s="134"/>
      <c r="D146" s="132"/>
      <c r="E146" s="135"/>
      <c r="F146" s="140" t="s">
        <v>57</v>
      </c>
      <c r="G146" s="139">
        <v>15</v>
      </c>
      <c r="H146" s="135"/>
      <c r="I146" s="143"/>
      <c r="J146" s="136"/>
      <c r="K146" s="136"/>
      <c r="L146" s="136" t="str">
        <f t="shared" si="8"/>
        <v/>
      </c>
      <c r="M146" s="136"/>
      <c r="N146" s="136" t="str">
        <f t="shared" si="9"/>
        <v/>
      </c>
      <c r="O146" s="136" t="str">
        <f t="shared" si="10"/>
        <v/>
      </c>
      <c r="P146" s="137" t="str">
        <f t="shared" si="11"/>
        <v/>
      </c>
    </row>
    <row r="147" spans="1:16" x14ac:dyDescent="0.3">
      <c r="A147" s="142" t="s">
        <v>35</v>
      </c>
      <c r="B147" s="138" t="s">
        <v>219</v>
      </c>
      <c r="C147" s="134"/>
      <c r="D147" s="132"/>
      <c r="E147" s="135"/>
      <c r="F147" s="140" t="s">
        <v>57</v>
      </c>
      <c r="G147" s="139">
        <v>245</v>
      </c>
      <c r="H147" s="135"/>
      <c r="I147" s="143"/>
      <c r="J147" s="136"/>
      <c r="K147" s="136"/>
      <c r="L147" s="136" t="str">
        <f t="shared" si="8"/>
        <v/>
      </c>
      <c r="M147" s="136"/>
      <c r="N147" s="136" t="str">
        <f t="shared" si="9"/>
        <v/>
      </c>
      <c r="O147" s="136" t="str">
        <f t="shared" si="10"/>
        <v/>
      </c>
      <c r="P147" s="137" t="str">
        <f t="shared" si="11"/>
        <v/>
      </c>
    </row>
    <row r="148" spans="1:16" x14ac:dyDescent="0.3">
      <c r="A148" s="142" t="s">
        <v>35</v>
      </c>
      <c r="B148" s="138" t="s">
        <v>220</v>
      </c>
      <c r="C148" s="134"/>
      <c r="D148" s="132"/>
      <c r="E148" s="135"/>
      <c r="F148" s="140" t="s">
        <v>57</v>
      </c>
      <c r="G148" s="139">
        <v>43</v>
      </c>
      <c r="H148" s="135"/>
      <c r="I148" s="143"/>
      <c r="J148" s="136"/>
      <c r="K148" s="136"/>
      <c r="L148" s="136" t="str">
        <f t="shared" si="8"/>
        <v/>
      </c>
      <c r="M148" s="136"/>
      <c r="N148" s="136" t="str">
        <f t="shared" si="9"/>
        <v/>
      </c>
      <c r="O148" s="136" t="str">
        <f t="shared" si="10"/>
        <v/>
      </c>
      <c r="P148" s="137" t="str">
        <f t="shared" si="11"/>
        <v/>
      </c>
    </row>
    <row r="149" spans="1:16" x14ac:dyDescent="0.3">
      <c r="A149" s="142" t="s">
        <v>35</v>
      </c>
      <c r="B149" s="138" t="s">
        <v>221</v>
      </c>
      <c r="C149" s="134"/>
      <c r="D149" s="132"/>
      <c r="E149" s="135"/>
      <c r="F149" s="140" t="s">
        <v>58</v>
      </c>
      <c r="G149" s="139">
        <v>630</v>
      </c>
      <c r="H149" s="135"/>
      <c r="I149" s="143"/>
      <c r="J149" s="136"/>
      <c r="K149" s="136"/>
      <c r="L149" s="136" t="str">
        <f t="shared" si="8"/>
        <v/>
      </c>
      <c r="M149" s="136"/>
      <c r="N149" s="136" t="str">
        <f t="shared" si="9"/>
        <v/>
      </c>
      <c r="O149" s="136" t="str">
        <f t="shared" si="10"/>
        <v/>
      </c>
      <c r="P149" s="137" t="str">
        <f t="shared" si="11"/>
        <v/>
      </c>
    </row>
    <row r="150" spans="1:16" x14ac:dyDescent="0.3">
      <c r="A150" s="155"/>
      <c r="B150" s="156" t="s">
        <v>222</v>
      </c>
      <c r="C150" s="134"/>
      <c r="D150" s="132"/>
      <c r="E150" s="135"/>
      <c r="F150" s="140"/>
      <c r="G150" s="139"/>
      <c r="H150" s="135"/>
      <c r="I150" s="143"/>
      <c r="J150" s="136"/>
      <c r="K150" s="136"/>
      <c r="L150" s="136" t="str">
        <f t="shared" si="8"/>
        <v/>
      </c>
      <c r="M150" s="136"/>
      <c r="N150" s="136" t="str">
        <f t="shared" si="9"/>
        <v/>
      </c>
      <c r="O150" s="136" t="str">
        <f t="shared" si="10"/>
        <v/>
      </c>
      <c r="P150" s="137" t="str">
        <f t="shared" si="11"/>
        <v/>
      </c>
    </row>
    <row r="151" spans="1:16" ht="41.4" x14ac:dyDescent="0.3">
      <c r="A151" s="142">
        <v>97</v>
      </c>
      <c r="B151" s="138" t="s">
        <v>223</v>
      </c>
      <c r="C151" s="134"/>
      <c r="D151" s="132" t="s">
        <v>224</v>
      </c>
      <c r="E151" s="135"/>
      <c r="F151" s="140" t="s">
        <v>57</v>
      </c>
      <c r="G151" s="139">
        <v>336</v>
      </c>
      <c r="H151" s="135"/>
      <c r="I151" s="143"/>
      <c r="J151" s="136"/>
      <c r="K151" s="136"/>
      <c r="L151" s="136" t="str">
        <f t="shared" si="8"/>
        <v/>
      </c>
      <c r="M151" s="136"/>
      <c r="N151" s="136" t="str">
        <f t="shared" si="9"/>
        <v/>
      </c>
      <c r="O151" s="136" t="str">
        <f t="shared" si="10"/>
        <v/>
      </c>
      <c r="P151" s="137" t="str">
        <f t="shared" si="11"/>
        <v/>
      </c>
    </row>
    <row r="152" spans="1:16" ht="27.6" x14ac:dyDescent="0.3">
      <c r="A152" s="142" t="s">
        <v>225</v>
      </c>
      <c r="B152" s="138" t="s">
        <v>226</v>
      </c>
      <c r="C152" s="134"/>
      <c r="D152" s="132" t="s">
        <v>123</v>
      </c>
      <c r="E152" s="135"/>
      <c r="F152" s="140" t="s">
        <v>57</v>
      </c>
      <c r="G152" s="139">
        <v>1</v>
      </c>
      <c r="H152" s="135"/>
      <c r="I152" s="143"/>
      <c r="J152" s="136"/>
      <c r="K152" s="136"/>
      <c r="L152" s="136" t="str">
        <f t="shared" si="8"/>
        <v/>
      </c>
      <c r="M152" s="136"/>
      <c r="N152" s="136" t="str">
        <f t="shared" si="9"/>
        <v/>
      </c>
      <c r="O152" s="136" t="str">
        <f t="shared" si="10"/>
        <v/>
      </c>
      <c r="P152" s="137" t="str">
        <f t="shared" si="11"/>
        <v/>
      </c>
    </row>
    <row r="153" spans="1:16" x14ac:dyDescent="0.3">
      <c r="A153" s="142" t="s">
        <v>227</v>
      </c>
      <c r="B153" s="138" t="s">
        <v>228</v>
      </c>
      <c r="C153" s="134"/>
      <c r="D153" s="132" t="s">
        <v>123</v>
      </c>
      <c r="E153" s="135"/>
      <c r="F153" s="140" t="s">
        <v>57</v>
      </c>
      <c r="G153" s="139">
        <v>1</v>
      </c>
      <c r="H153" s="135"/>
      <c r="I153" s="143"/>
      <c r="J153" s="136"/>
      <c r="K153" s="136"/>
      <c r="L153" s="136" t="str">
        <f t="shared" si="8"/>
        <v/>
      </c>
      <c r="M153" s="136"/>
      <c r="N153" s="136" t="str">
        <f t="shared" si="9"/>
        <v/>
      </c>
      <c r="O153" s="136" t="str">
        <f t="shared" si="10"/>
        <v/>
      </c>
      <c r="P153" s="137" t="str">
        <f t="shared" si="11"/>
        <v/>
      </c>
    </row>
    <row r="154" spans="1:16" x14ac:dyDescent="0.3">
      <c r="A154" s="142">
        <v>240</v>
      </c>
      <c r="B154" s="138" t="s">
        <v>229</v>
      </c>
      <c r="C154" s="134"/>
      <c r="D154" s="132" t="s">
        <v>230</v>
      </c>
      <c r="E154" s="135"/>
      <c r="F154" s="140" t="s">
        <v>57</v>
      </c>
      <c r="G154" s="139">
        <v>1</v>
      </c>
      <c r="H154" s="135"/>
      <c r="I154" s="143"/>
      <c r="J154" s="136"/>
      <c r="K154" s="136"/>
      <c r="L154" s="136" t="str">
        <f t="shared" si="8"/>
        <v/>
      </c>
      <c r="M154" s="136"/>
      <c r="N154" s="136" t="str">
        <f t="shared" si="9"/>
        <v/>
      </c>
      <c r="O154" s="136" t="str">
        <f t="shared" si="10"/>
        <v/>
      </c>
      <c r="P154" s="137" t="str">
        <f t="shared" si="11"/>
        <v/>
      </c>
    </row>
    <row r="155" spans="1:16" ht="41.4" x14ac:dyDescent="0.3">
      <c r="A155" s="142" t="s">
        <v>231</v>
      </c>
      <c r="B155" s="138" t="s">
        <v>232</v>
      </c>
      <c r="C155" s="134"/>
      <c r="D155" s="132" t="s">
        <v>123</v>
      </c>
      <c r="E155" s="135"/>
      <c r="F155" s="140" t="s">
        <v>57</v>
      </c>
      <c r="G155" s="139">
        <v>2</v>
      </c>
      <c r="H155" s="135"/>
      <c r="I155" s="143"/>
      <c r="J155" s="136"/>
      <c r="K155" s="136"/>
      <c r="L155" s="136" t="str">
        <f t="shared" si="8"/>
        <v/>
      </c>
      <c r="M155" s="136"/>
      <c r="N155" s="136" t="str">
        <f t="shared" si="9"/>
        <v/>
      </c>
      <c r="O155" s="136" t="str">
        <f t="shared" si="10"/>
        <v/>
      </c>
      <c r="P155" s="137" t="str">
        <f t="shared" si="11"/>
        <v/>
      </c>
    </row>
    <row r="156" spans="1:16" ht="41.4" x14ac:dyDescent="0.3">
      <c r="A156" s="142">
        <v>67</v>
      </c>
      <c r="B156" s="138" t="s">
        <v>31</v>
      </c>
      <c r="C156" s="134"/>
      <c r="D156" s="132" t="s">
        <v>50</v>
      </c>
      <c r="E156" s="135"/>
      <c r="F156" s="140" t="s">
        <v>57</v>
      </c>
      <c r="G156" s="139">
        <v>5</v>
      </c>
      <c r="H156" s="135"/>
      <c r="I156" s="143"/>
      <c r="J156" s="136"/>
      <c r="K156" s="136"/>
      <c r="L156" s="136" t="str">
        <f t="shared" si="8"/>
        <v/>
      </c>
      <c r="M156" s="136"/>
      <c r="N156" s="136" t="str">
        <f t="shared" si="9"/>
        <v/>
      </c>
      <c r="O156" s="136" t="str">
        <f t="shared" si="10"/>
        <v/>
      </c>
      <c r="P156" s="137" t="str">
        <f t="shared" si="11"/>
        <v/>
      </c>
    </row>
    <row r="157" spans="1:16" ht="27.6" x14ac:dyDescent="0.3">
      <c r="A157" s="142">
        <v>5</v>
      </c>
      <c r="B157" s="138" t="s">
        <v>68</v>
      </c>
      <c r="C157" s="134"/>
      <c r="D157" s="132" t="s">
        <v>69</v>
      </c>
      <c r="E157" s="135"/>
      <c r="F157" s="140" t="s">
        <v>57</v>
      </c>
      <c r="G157" s="139">
        <v>2</v>
      </c>
      <c r="H157" s="135"/>
      <c r="I157" s="143"/>
      <c r="J157" s="136"/>
      <c r="K157" s="136"/>
      <c r="L157" s="136" t="str">
        <f t="shared" si="8"/>
        <v/>
      </c>
      <c r="M157" s="136"/>
      <c r="N157" s="136" t="str">
        <f t="shared" si="9"/>
        <v/>
      </c>
      <c r="O157" s="136" t="str">
        <f t="shared" si="10"/>
        <v/>
      </c>
      <c r="P157" s="137" t="str">
        <f t="shared" si="11"/>
        <v/>
      </c>
    </row>
    <row r="158" spans="1:16" ht="27.6" x14ac:dyDescent="0.3">
      <c r="A158" s="142" t="s">
        <v>233</v>
      </c>
      <c r="B158" s="138" t="s">
        <v>234</v>
      </c>
      <c r="C158" s="134"/>
      <c r="D158" s="132" t="s">
        <v>123</v>
      </c>
      <c r="E158" s="135"/>
      <c r="F158" s="140" t="s">
        <v>59</v>
      </c>
      <c r="G158" s="139">
        <v>1</v>
      </c>
      <c r="H158" s="135"/>
      <c r="I158" s="143"/>
      <c r="J158" s="136"/>
      <c r="K158" s="136"/>
      <c r="L158" s="136" t="str">
        <f t="shared" si="8"/>
        <v/>
      </c>
      <c r="M158" s="136"/>
      <c r="N158" s="136" t="str">
        <f t="shared" si="9"/>
        <v/>
      </c>
      <c r="O158" s="136" t="str">
        <f t="shared" si="10"/>
        <v/>
      </c>
      <c r="P158" s="137" t="str">
        <f t="shared" si="11"/>
        <v/>
      </c>
    </row>
    <row r="159" spans="1:16" ht="27.6" x14ac:dyDescent="0.3">
      <c r="A159" s="142" t="s">
        <v>235</v>
      </c>
      <c r="B159" s="138" t="s">
        <v>68</v>
      </c>
      <c r="C159" s="134"/>
      <c r="D159" s="132" t="s">
        <v>69</v>
      </c>
      <c r="E159" s="135"/>
      <c r="F159" s="140" t="s">
        <v>57</v>
      </c>
      <c r="G159" s="139">
        <v>1</v>
      </c>
      <c r="H159" s="135"/>
      <c r="I159" s="143"/>
      <c r="J159" s="136"/>
      <c r="K159" s="136"/>
      <c r="L159" s="136" t="str">
        <f t="shared" si="8"/>
        <v/>
      </c>
      <c r="M159" s="136"/>
      <c r="N159" s="136" t="str">
        <f t="shared" si="9"/>
        <v/>
      </c>
      <c r="O159" s="136" t="str">
        <f t="shared" si="10"/>
        <v/>
      </c>
      <c r="P159" s="137" t="str">
        <f t="shared" si="11"/>
        <v/>
      </c>
    </row>
    <row r="160" spans="1:16" ht="27.6" x14ac:dyDescent="0.3">
      <c r="A160" s="142" t="s">
        <v>236</v>
      </c>
      <c r="B160" s="138" t="s">
        <v>237</v>
      </c>
      <c r="C160" s="134"/>
      <c r="D160" s="132" t="s">
        <v>238</v>
      </c>
      <c r="E160" s="135"/>
      <c r="F160" s="140" t="s">
        <v>59</v>
      </c>
      <c r="G160" s="139">
        <v>1</v>
      </c>
      <c r="H160" s="135"/>
      <c r="I160" s="143"/>
      <c r="J160" s="136"/>
      <c r="K160" s="136"/>
      <c r="L160" s="136" t="str">
        <f t="shared" si="8"/>
        <v/>
      </c>
      <c r="M160" s="136"/>
      <c r="N160" s="136" t="str">
        <f t="shared" si="9"/>
        <v/>
      </c>
      <c r="O160" s="136" t="str">
        <f t="shared" si="10"/>
        <v/>
      </c>
      <c r="P160" s="137" t="str">
        <f t="shared" si="11"/>
        <v/>
      </c>
    </row>
    <row r="161" spans="1:16" x14ac:dyDescent="0.3">
      <c r="A161" s="142" t="s">
        <v>239</v>
      </c>
      <c r="B161" s="138" t="s">
        <v>240</v>
      </c>
      <c r="C161" s="134"/>
      <c r="D161" s="132" t="s">
        <v>241</v>
      </c>
      <c r="E161" s="135"/>
      <c r="F161" s="140" t="s">
        <v>57</v>
      </c>
      <c r="G161" s="139">
        <v>1</v>
      </c>
      <c r="H161" s="135"/>
      <c r="I161" s="143"/>
      <c r="J161" s="136"/>
      <c r="K161" s="136"/>
      <c r="L161" s="136" t="str">
        <f t="shared" si="8"/>
        <v/>
      </c>
      <c r="M161" s="136"/>
      <c r="N161" s="136" t="str">
        <f t="shared" si="9"/>
        <v/>
      </c>
      <c r="O161" s="136" t="str">
        <f t="shared" si="10"/>
        <v/>
      </c>
      <c r="P161" s="137" t="str">
        <f t="shared" si="11"/>
        <v/>
      </c>
    </row>
    <row r="162" spans="1:16" x14ac:dyDescent="0.3">
      <c r="A162" s="142" t="s">
        <v>242</v>
      </c>
      <c r="B162" s="138" t="s">
        <v>243</v>
      </c>
      <c r="C162" s="134"/>
      <c r="D162" s="132"/>
      <c r="E162" s="135"/>
      <c r="F162" s="140" t="s">
        <v>57</v>
      </c>
      <c r="G162" s="139">
        <v>1</v>
      </c>
      <c r="H162" s="135"/>
      <c r="I162" s="143"/>
      <c r="J162" s="136"/>
      <c r="K162" s="136"/>
      <c r="L162" s="136" t="str">
        <f t="shared" si="8"/>
        <v/>
      </c>
      <c r="M162" s="136"/>
      <c r="N162" s="136" t="str">
        <f t="shared" si="9"/>
        <v/>
      </c>
      <c r="O162" s="136" t="str">
        <f t="shared" si="10"/>
        <v/>
      </c>
      <c r="P162" s="137" t="str">
        <f t="shared" si="11"/>
        <v/>
      </c>
    </row>
    <row r="163" spans="1:16" x14ac:dyDescent="0.3">
      <c r="A163" s="142" t="s">
        <v>35</v>
      </c>
      <c r="B163" s="138" t="s">
        <v>244</v>
      </c>
      <c r="C163" s="134"/>
      <c r="D163" s="132" t="s">
        <v>245</v>
      </c>
      <c r="E163" s="135"/>
      <c r="F163" s="140" t="s">
        <v>57</v>
      </c>
      <c r="G163" s="139">
        <v>2</v>
      </c>
      <c r="H163" s="135"/>
      <c r="I163" s="143"/>
      <c r="J163" s="136"/>
      <c r="K163" s="136"/>
      <c r="L163" s="136" t="str">
        <f t="shared" si="8"/>
        <v/>
      </c>
      <c r="M163" s="136"/>
      <c r="N163" s="136" t="str">
        <f t="shared" si="9"/>
        <v/>
      </c>
      <c r="O163" s="136" t="str">
        <f t="shared" si="10"/>
        <v/>
      </c>
      <c r="P163" s="137" t="str">
        <f t="shared" si="11"/>
        <v/>
      </c>
    </row>
    <row r="164" spans="1:16" x14ac:dyDescent="0.3">
      <c r="A164" s="142" t="s">
        <v>35</v>
      </c>
      <c r="B164" s="138" t="s">
        <v>246</v>
      </c>
      <c r="C164" s="134"/>
      <c r="D164" s="132" t="s">
        <v>247</v>
      </c>
      <c r="E164" s="135"/>
      <c r="F164" s="140" t="s">
        <v>57</v>
      </c>
      <c r="G164" s="139">
        <v>2</v>
      </c>
      <c r="H164" s="135"/>
      <c r="I164" s="143"/>
      <c r="J164" s="136"/>
      <c r="K164" s="136"/>
      <c r="L164" s="136" t="str">
        <f t="shared" si="8"/>
        <v/>
      </c>
      <c r="M164" s="136"/>
      <c r="N164" s="136" t="str">
        <f t="shared" si="9"/>
        <v/>
      </c>
      <c r="O164" s="136" t="str">
        <f t="shared" si="10"/>
        <v/>
      </c>
      <c r="P164" s="137" t="str">
        <f t="shared" si="11"/>
        <v/>
      </c>
    </row>
    <row r="165" spans="1:16" x14ac:dyDescent="0.3">
      <c r="A165" s="142" t="s">
        <v>35</v>
      </c>
      <c r="B165" s="138" t="s">
        <v>248</v>
      </c>
      <c r="C165" s="134"/>
      <c r="D165" s="132" t="s">
        <v>123</v>
      </c>
      <c r="E165" s="135"/>
      <c r="F165" s="140" t="s">
        <v>57</v>
      </c>
      <c r="G165" s="139">
        <v>1</v>
      </c>
      <c r="H165" s="135"/>
      <c r="I165" s="143"/>
      <c r="J165" s="136"/>
      <c r="K165" s="136"/>
      <c r="L165" s="136" t="str">
        <f t="shared" si="8"/>
        <v/>
      </c>
      <c r="M165" s="136"/>
      <c r="N165" s="136" t="str">
        <f t="shared" si="9"/>
        <v/>
      </c>
      <c r="O165" s="136" t="str">
        <f t="shared" si="10"/>
        <v/>
      </c>
      <c r="P165" s="137" t="str">
        <f t="shared" si="11"/>
        <v/>
      </c>
    </row>
    <row r="166" spans="1:16" x14ac:dyDescent="0.3">
      <c r="A166" s="142" t="s">
        <v>35</v>
      </c>
      <c r="B166" s="138" t="s">
        <v>249</v>
      </c>
      <c r="C166" s="134"/>
      <c r="D166" s="132" t="s">
        <v>250</v>
      </c>
      <c r="E166" s="135"/>
      <c r="F166" s="140" t="s">
        <v>57</v>
      </c>
      <c r="G166" s="139">
        <v>2</v>
      </c>
      <c r="H166" s="135"/>
      <c r="I166" s="143"/>
      <c r="J166" s="136"/>
      <c r="K166" s="136"/>
      <c r="L166" s="136" t="str">
        <f t="shared" si="8"/>
        <v/>
      </c>
      <c r="M166" s="136"/>
      <c r="N166" s="136" t="str">
        <f t="shared" si="9"/>
        <v/>
      </c>
      <c r="O166" s="136" t="str">
        <f t="shared" si="10"/>
        <v/>
      </c>
      <c r="P166" s="137" t="str">
        <f t="shared" si="11"/>
        <v/>
      </c>
    </row>
    <row r="167" spans="1:16" x14ac:dyDescent="0.3">
      <c r="A167" s="142" t="s">
        <v>35</v>
      </c>
      <c r="B167" s="138" t="s">
        <v>251</v>
      </c>
      <c r="C167" s="134"/>
      <c r="D167" s="132" t="s">
        <v>252</v>
      </c>
      <c r="E167" s="135"/>
      <c r="F167" s="140" t="s">
        <v>57</v>
      </c>
      <c r="G167" s="139">
        <v>25</v>
      </c>
      <c r="H167" s="135"/>
      <c r="I167" s="143"/>
      <c r="J167" s="136"/>
      <c r="K167" s="136"/>
      <c r="L167" s="136" t="str">
        <f t="shared" si="8"/>
        <v/>
      </c>
      <c r="M167" s="136"/>
      <c r="N167" s="136" t="str">
        <f t="shared" si="9"/>
        <v/>
      </c>
      <c r="O167" s="136" t="str">
        <f t="shared" si="10"/>
        <v/>
      </c>
      <c r="P167" s="137" t="str">
        <f t="shared" si="11"/>
        <v/>
      </c>
    </row>
    <row r="168" spans="1:16" x14ac:dyDescent="0.3">
      <c r="A168" s="142" t="s">
        <v>35</v>
      </c>
      <c r="B168" s="138" t="s">
        <v>253</v>
      </c>
      <c r="C168" s="134"/>
      <c r="D168" s="132" t="s">
        <v>123</v>
      </c>
      <c r="E168" s="135"/>
      <c r="F168" s="140" t="s">
        <v>57</v>
      </c>
      <c r="G168" s="139">
        <v>2</v>
      </c>
      <c r="H168" s="135"/>
      <c r="I168" s="143"/>
      <c r="J168" s="136"/>
      <c r="K168" s="136"/>
      <c r="L168" s="136" t="str">
        <f t="shared" si="8"/>
        <v/>
      </c>
      <c r="M168" s="136"/>
      <c r="N168" s="136" t="str">
        <f t="shared" si="9"/>
        <v/>
      </c>
      <c r="O168" s="136" t="str">
        <f t="shared" si="10"/>
        <v/>
      </c>
      <c r="P168" s="137" t="str">
        <f t="shared" si="11"/>
        <v/>
      </c>
    </row>
    <row r="169" spans="1:16" x14ac:dyDescent="0.3">
      <c r="A169" s="142" t="s">
        <v>35</v>
      </c>
      <c r="B169" s="145" t="s">
        <v>254</v>
      </c>
      <c r="C169" s="134"/>
      <c r="D169" s="132" t="s">
        <v>123</v>
      </c>
      <c r="E169" s="135"/>
      <c r="F169" s="140" t="s">
        <v>57</v>
      </c>
      <c r="G169" s="139">
        <v>2</v>
      </c>
      <c r="H169" s="135"/>
      <c r="I169" s="143"/>
      <c r="J169" s="136"/>
      <c r="K169" s="136"/>
      <c r="L169" s="136" t="str">
        <f t="shared" si="8"/>
        <v/>
      </c>
      <c r="M169" s="136"/>
      <c r="N169" s="136" t="str">
        <f t="shared" si="9"/>
        <v/>
      </c>
      <c r="O169" s="136" t="str">
        <f t="shared" si="10"/>
        <v/>
      </c>
      <c r="P169" s="137" t="str">
        <f t="shared" si="11"/>
        <v/>
      </c>
    </row>
    <row r="170" spans="1:16" x14ac:dyDescent="0.3">
      <c r="A170" s="142" t="s">
        <v>35</v>
      </c>
      <c r="B170" s="138" t="s">
        <v>255</v>
      </c>
      <c r="C170" s="134"/>
      <c r="D170" s="132" t="s">
        <v>123</v>
      </c>
      <c r="E170" s="135"/>
      <c r="F170" s="140" t="s">
        <v>57</v>
      </c>
      <c r="G170" s="139">
        <v>2</v>
      </c>
      <c r="H170" s="135"/>
      <c r="I170" s="143"/>
      <c r="J170" s="136"/>
      <c r="K170" s="136"/>
      <c r="L170" s="136" t="str">
        <f t="shared" si="8"/>
        <v/>
      </c>
      <c r="M170" s="136"/>
      <c r="N170" s="136" t="str">
        <f t="shared" si="9"/>
        <v/>
      </c>
      <c r="O170" s="136" t="str">
        <f t="shared" si="10"/>
        <v/>
      </c>
      <c r="P170" s="137" t="str">
        <f t="shared" si="11"/>
        <v/>
      </c>
    </row>
    <row r="171" spans="1:16" x14ac:dyDescent="0.3">
      <c r="A171" s="142" t="s">
        <v>35</v>
      </c>
      <c r="B171" s="138" t="s">
        <v>256</v>
      </c>
      <c r="C171" s="134"/>
      <c r="D171" s="132" t="s">
        <v>257</v>
      </c>
      <c r="E171" s="135"/>
      <c r="F171" s="140" t="s">
        <v>57</v>
      </c>
      <c r="G171" s="139">
        <v>2</v>
      </c>
      <c r="H171" s="135"/>
      <c r="I171" s="143"/>
      <c r="J171" s="136"/>
      <c r="K171" s="136"/>
      <c r="L171" s="136" t="str">
        <f t="shared" si="8"/>
        <v/>
      </c>
      <c r="M171" s="136"/>
      <c r="N171" s="136" t="str">
        <f t="shared" si="9"/>
        <v/>
      </c>
      <c r="O171" s="136" t="str">
        <f t="shared" si="10"/>
        <v/>
      </c>
      <c r="P171" s="137" t="str">
        <f t="shared" si="11"/>
        <v/>
      </c>
    </row>
    <row r="172" spans="1:16" x14ac:dyDescent="0.3">
      <c r="A172" s="142" t="s">
        <v>35</v>
      </c>
      <c r="B172" s="138" t="s">
        <v>258</v>
      </c>
      <c r="C172" s="134"/>
      <c r="D172" s="132" t="s">
        <v>259</v>
      </c>
      <c r="E172" s="135"/>
      <c r="F172" s="140" t="s">
        <v>57</v>
      </c>
      <c r="G172" s="139">
        <v>1</v>
      </c>
      <c r="H172" s="135"/>
      <c r="I172" s="143"/>
      <c r="J172" s="136"/>
      <c r="K172" s="136"/>
      <c r="L172" s="136" t="str">
        <f t="shared" si="8"/>
        <v/>
      </c>
      <c r="M172" s="136"/>
      <c r="N172" s="136" t="str">
        <f t="shared" si="9"/>
        <v/>
      </c>
      <c r="O172" s="136" t="str">
        <f t="shared" si="10"/>
        <v/>
      </c>
      <c r="P172" s="137" t="str">
        <f t="shared" si="11"/>
        <v/>
      </c>
    </row>
    <row r="173" spans="1:16" x14ac:dyDescent="0.3">
      <c r="A173" s="132" t="s">
        <v>35</v>
      </c>
      <c r="B173" s="138" t="s">
        <v>260</v>
      </c>
      <c r="C173" s="134"/>
      <c r="D173" s="132" t="s">
        <v>261</v>
      </c>
      <c r="E173" s="135"/>
      <c r="F173" s="132" t="s">
        <v>57</v>
      </c>
      <c r="G173" s="132">
        <v>2</v>
      </c>
      <c r="H173" s="135"/>
      <c r="I173" s="135"/>
      <c r="J173" s="136"/>
      <c r="K173" s="136"/>
      <c r="L173" s="136" t="str">
        <f t="shared" si="8"/>
        <v/>
      </c>
      <c r="M173" s="136"/>
      <c r="N173" s="136" t="str">
        <f t="shared" si="9"/>
        <v/>
      </c>
      <c r="O173" s="136" t="str">
        <f t="shared" si="10"/>
        <v/>
      </c>
      <c r="P173" s="137" t="str">
        <f t="shared" si="11"/>
        <v/>
      </c>
    </row>
    <row r="174" spans="1:16" x14ac:dyDescent="0.3">
      <c r="A174" s="139" t="s">
        <v>35</v>
      </c>
      <c r="B174" s="138" t="s">
        <v>262</v>
      </c>
      <c r="C174" s="134"/>
      <c r="D174" s="132" t="s">
        <v>123</v>
      </c>
      <c r="E174" s="135"/>
      <c r="F174" s="140" t="s">
        <v>57</v>
      </c>
      <c r="G174" s="139">
        <v>2</v>
      </c>
      <c r="H174" s="135"/>
      <c r="I174" s="135"/>
      <c r="J174" s="136"/>
      <c r="K174" s="136"/>
      <c r="L174" s="136" t="str">
        <f t="shared" si="8"/>
        <v/>
      </c>
      <c r="M174" s="136"/>
      <c r="N174" s="136" t="str">
        <f t="shared" si="9"/>
        <v/>
      </c>
      <c r="O174" s="136" t="str">
        <f t="shared" si="10"/>
        <v/>
      </c>
      <c r="P174" s="137" t="str">
        <f t="shared" si="11"/>
        <v/>
      </c>
    </row>
    <row r="175" spans="1:16" s="154" customFormat="1" ht="22.35" customHeight="1" x14ac:dyDescent="0.25">
      <c r="A175" s="158"/>
      <c r="B175" s="159" t="s">
        <v>263</v>
      </c>
      <c r="C175" s="152"/>
      <c r="D175" s="151"/>
      <c r="E175" s="152"/>
      <c r="F175" s="150"/>
      <c r="G175" s="187"/>
      <c r="H175" s="152"/>
      <c r="I175" s="152"/>
      <c r="J175" s="136"/>
      <c r="K175" s="136"/>
      <c r="L175" s="136"/>
      <c r="M175" s="136"/>
      <c r="N175" s="136"/>
      <c r="O175" s="136"/>
      <c r="P175" s="137"/>
    </row>
    <row r="176" spans="1:16" ht="69" x14ac:dyDescent="0.3">
      <c r="A176" s="142" t="s">
        <v>35</v>
      </c>
      <c r="B176" s="138" t="s">
        <v>264</v>
      </c>
      <c r="C176" s="134"/>
      <c r="D176" s="132" t="s">
        <v>123</v>
      </c>
      <c r="E176" s="135"/>
      <c r="F176" s="140" t="s">
        <v>57</v>
      </c>
      <c r="G176" s="139">
        <v>4</v>
      </c>
      <c r="H176" s="135"/>
      <c r="I176" s="143"/>
      <c r="J176" s="136"/>
      <c r="K176" s="136"/>
      <c r="L176" s="136" t="str">
        <f t="shared" si="8"/>
        <v/>
      </c>
      <c r="M176" s="136"/>
      <c r="N176" s="136" t="str">
        <f t="shared" si="9"/>
        <v/>
      </c>
      <c r="O176" s="136" t="str">
        <f t="shared" si="10"/>
        <v/>
      </c>
      <c r="P176" s="137" t="str">
        <f t="shared" si="11"/>
        <v/>
      </c>
    </row>
    <row r="177" spans="1:16" ht="55.2" x14ac:dyDescent="0.3">
      <c r="A177" s="132" t="s">
        <v>35</v>
      </c>
      <c r="B177" s="138" t="s">
        <v>265</v>
      </c>
      <c r="C177" s="134"/>
      <c r="D177" s="132" t="s">
        <v>123</v>
      </c>
      <c r="E177" s="135"/>
      <c r="F177" s="132" t="s">
        <v>57</v>
      </c>
      <c r="G177" s="132">
        <v>4</v>
      </c>
      <c r="H177" s="135"/>
      <c r="I177" s="135"/>
      <c r="J177" s="136"/>
      <c r="K177" s="136"/>
      <c r="L177" s="136" t="str">
        <f t="shared" si="8"/>
        <v/>
      </c>
      <c r="M177" s="136"/>
      <c r="N177" s="136" t="str">
        <f t="shared" si="9"/>
        <v/>
      </c>
      <c r="O177" s="136" t="str">
        <f t="shared" si="10"/>
        <v/>
      </c>
      <c r="P177" s="137" t="str">
        <f t="shared" si="11"/>
        <v/>
      </c>
    </row>
    <row r="178" spans="1:16" x14ac:dyDescent="0.3">
      <c r="A178" s="139" t="s">
        <v>35</v>
      </c>
      <c r="B178" s="138" t="s">
        <v>266</v>
      </c>
      <c r="C178" s="134"/>
      <c r="D178" s="140" t="s">
        <v>123</v>
      </c>
      <c r="E178" s="135"/>
      <c r="F178" s="140" t="s">
        <v>57</v>
      </c>
      <c r="G178" s="139">
        <v>4</v>
      </c>
      <c r="H178" s="135"/>
      <c r="I178" s="135"/>
      <c r="J178" s="136"/>
      <c r="K178" s="136"/>
      <c r="L178" s="136" t="str">
        <f t="shared" si="8"/>
        <v/>
      </c>
      <c r="M178" s="136"/>
      <c r="N178" s="136" t="str">
        <f t="shared" si="9"/>
        <v/>
      </c>
      <c r="O178" s="136" t="str">
        <f t="shared" si="10"/>
        <v/>
      </c>
      <c r="P178" s="137" t="str">
        <f t="shared" si="11"/>
        <v/>
      </c>
    </row>
    <row r="179" spans="1:16" ht="27.6" x14ac:dyDescent="0.3">
      <c r="A179" s="139" t="s">
        <v>35</v>
      </c>
      <c r="B179" s="138" t="s">
        <v>267</v>
      </c>
      <c r="C179" s="134"/>
      <c r="D179" s="140" t="s">
        <v>123</v>
      </c>
      <c r="E179" s="135"/>
      <c r="F179" s="140" t="s">
        <v>57</v>
      </c>
      <c r="G179" s="139">
        <v>1</v>
      </c>
      <c r="H179" s="135"/>
      <c r="I179" s="135"/>
      <c r="J179" s="136"/>
      <c r="K179" s="136"/>
      <c r="L179" s="136" t="str">
        <f t="shared" si="8"/>
        <v/>
      </c>
      <c r="M179" s="136"/>
      <c r="N179" s="136" t="str">
        <f t="shared" si="9"/>
        <v/>
      </c>
      <c r="O179" s="136" t="str">
        <f t="shared" si="10"/>
        <v/>
      </c>
      <c r="P179" s="137" t="str">
        <f t="shared" si="11"/>
        <v/>
      </c>
    </row>
    <row r="180" spans="1:16" x14ac:dyDescent="0.3">
      <c r="A180" s="139" t="s">
        <v>35</v>
      </c>
      <c r="B180" s="138" t="s">
        <v>268</v>
      </c>
      <c r="C180" s="134"/>
      <c r="D180" s="140" t="s">
        <v>123</v>
      </c>
      <c r="E180" s="135"/>
      <c r="F180" s="140" t="s">
        <v>57</v>
      </c>
      <c r="G180" s="139">
        <v>4</v>
      </c>
      <c r="H180" s="135"/>
      <c r="I180" s="135"/>
      <c r="J180" s="136"/>
      <c r="K180" s="136"/>
      <c r="L180" s="136" t="str">
        <f t="shared" si="8"/>
        <v/>
      </c>
      <c r="M180" s="136"/>
      <c r="N180" s="136" t="str">
        <f t="shared" si="9"/>
        <v/>
      </c>
      <c r="O180" s="136" t="str">
        <f t="shared" si="10"/>
        <v/>
      </c>
      <c r="P180" s="137" t="str">
        <f t="shared" si="11"/>
        <v/>
      </c>
    </row>
    <row r="181" spans="1:16" x14ac:dyDescent="0.3">
      <c r="A181" s="139" t="s">
        <v>35</v>
      </c>
      <c r="B181" s="138" t="s">
        <v>269</v>
      </c>
      <c r="C181" s="134"/>
      <c r="D181" s="140" t="s">
        <v>123</v>
      </c>
      <c r="E181" s="135"/>
      <c r="F181" s="140" t="s">
        <v>57</v>
      </c>
      <c r="G181" s="139">
        <v>8</v>
      </c>
      <c r="H181" s="135"/>
      <c r="I181" s="135"/>
      <c r="J181" s="136"/>
      <c r="K181" s="136"/>
      <c r="L181" s="136" t="str">
        <f t="shared" si="8"/>
        <v/>
      </c>
      <c r="M181" s="136"/>
      <c r="N181" s="136" t="str">
        <f t="shared" si="9"/>
        <v/>
      </c>
      <c r="O181" s="136" t="str">
        <f t="shared" si="10"/>
        <v/>
      </c>
      <c r="P181" s="137" t="str">
        <f t="shared" si="11"/>
        <v/>
      </c>
    </row>
    <row r="182" spans="1:16" x14ac:dyDescent="0.3">
      <c r="A182" s="139" t="s">
        <v>35</v>
      </c>
      <c r="B182" s="138" t="s">
        <v>270</v>
      </c>
      <c r="C182" s="134"/>
      <c r="D182" s="140" t="s">
        <v>123</v>
      </c>
      <c r="E182" s="135"/>
      <c r="F182" s="140" t="s">
        <v>271</v>
      </c>
      <c r="G182" s="139">
        <v>200</v>
      </c>
      <c r="H182" s="135"/>
      <c r="I182" s="135"/>
      <c r="J182" s="136"/>
      <c r="K182" s="136"/>
      <c r="L182" s="136" t="str">
        <f t="shared" si="8"/>
        <v/>
      </c>
      <c r="M182" s="136"/>
      <c r="N182" s="136" t="str">
        <f t="shared" si="9"/>
        <v/>
      </c>
      <c r="O182" s="136" t="str">
        <f t="shared" si="10"/>
        <v/>
      </c>
      <c r="P182" s="137" t="str">
        <f t="shared" si="11"/>
        <v/>
      </c>
    </row>
    <row r="183" spans="1:16" x14ac:dyDescent="0.3">
      <c r="A183" s="139" t="s">
        <v>35</v>
      </c>
      <c r="B183" s="138" t="s">
        <v>272</v>
      </c>
      <c r="C183" s="134"/>
      <c r="D183" s="140" t="s">
        <v>123</v>
      </c>
      <c r="E183" s="135"/>
      <c r="F183" s="140" t="s">
        <v>57</v>
      </c>
      <c r="G183" s="139">
        <v>30</v>
      </c>
      <c r="H183" s="135"/>
      <c r="I183" s="135"/>
      <c r="J183" s="136"/>
      <c r="K183" s="136"/>
      <c r="L183" s="136" t="str">
        <f t="shared" si="8"/>
        <v/>
      </c>
      <c r="M183" s="136"/>
      <c r="N183" s="136" t="str">
        <f t="shared" si="9"/>
        <v/>
      </c>
      <c r="O183" s="136" t="str">
        <f t="shared" si="10"/>
        <v/>
      </c>
      <c r="P183" s="137" t="str">
        <f t="shared" si="11"/>
        <v/>
      </c>
    </row>
    <row r="184" spans="1:16" x14ac:dyDescent="0.3">
      <c r="A184" s="139" t="s">
        <v>35</v>
      </c>
      <c r="B184" s="138" t="s">
        <v>273</v>
      </c>
      <c r="C184" s="134"/>
      <c r="D184" s="140" t="s">
        <v>123</v>
      </c>
      <c r="E184" s="135"/>
      <c r="F184" s="140" t="s">
        <v>57</v>
      </c>
      <c r="G184" s="139">
        <v>30</v>
      </c>
      <c r="H184" s="135"/>
      <c r="I184" s="135"/>
      <c r="J184" s="136"/>
      <c r="K184" s="136"/>
      <c r="L184" s="136" t="str">
        <f t="shared" si="8"/>
        <v/>
      </c>
      <c r="M184" s="136"/>
      <c r="N184" s="136" t="str">
        <f t="shared" si="9"/>
        <v/>
      </c>
      <c r="O184" s="136" t="str">
        <f t="shared" si="10"/>
        <v/>
      </c>
      <c r="P184" s="137" t="str">
        <f t="shared" si="11"/>
        <v/>
      </c>
    </row>
    <row r="185" spans="1:16" x14ac:dyDescent="0.3">
      <c r="A185" s="132" t="s">
        <v>35</v>
      </c>
      <c r="B185" s="138" t="s">
        <v>274</v>
      </c>
      <c r="C185" s="134"/>
      <c r="D185" s="132" t="s">
        <v>123</v>
      </c>
      <c r="E185" s="135"/>
      <c r="F185" s="132" t="s">
        <v>57</v>
      </c>
      <c r="G185" s="132">
        <v>8</v>
      </c>
      <c r="H185" s="135"/>
      <c r="I185" s="135"/>
      <c r="J185" s="136"/>
      <c r="K185" s="136"/>
      <c r="L185" s="136" t="str">
        <f t="shared" si="8"/>
        <v/>
      </c>
      <c r="M185" s="136"/>
      <c r="N185" s="136" t="str">
        <f t="shared" si="9"/>
        <v/>
      </c>
      <c r="O185" s="136" t="str">
        <f t="shared" si="10"/>
        <v/>
      </c>
      <c r="P185" s="137" t="str">
        <f t="shared" si="11"/>
        <v/>
      </c>
    </row>
    <row r="186" spans="1:16" x14ac:dyDescent="0.3">
      <c r="A186" s="139" t="s">
        <v>35</v>
      </c>
      <c r="B186" s="138" t="s">
        <v>275</v>
      </c>
      <c r="C186" s="134"/>
      <c r="D186" s="132" t="s">
        <v>123</v>
      </c>
      <c r="E186" s="135"/>
      <c r="F186" s="140" t="s">
        <v>57</v>
      </c>
      <c r="G186" s="139">
        <v>1</v>
      </c>
      <c r="H186" s="135"/>
      <c r="I186" s="135"/>
      <c r="J186" s="136"/>
      <c r="K186" s="136"/>
      <c r="L186" s="136" t="str">
        <f t="shared" si="8"/>
        <v/>
      </c>
      <c r="M186" s="136"/>
      <c r="N186" s="136" t="str">
        <f t="shared" si="9"/>
        <v/>
      </c>
      <c r="O186" s="136" t="str">
        <f t="shared" si="10"/>
        <v/>
      </c>
      <c r="P186" s="137" t="str">
        <f t="shared" si="11"/>
        <v/>
      </c>
    </row>
    <row r="187" spans="1:16" x14ac:dyDescent="0.3">
      <c r="A187" s="139" t="s">
        <v>35</v>
      </c>
      <c r="B187" s="138" t="s">
        <v>276</v>
      </c>
      <c r="C187" s="134"/>
      <c r="D187" s="132" t="s">
        <v>123</v>
      </c>
      <c r="E187" s="135"/>
      <c r="F187" s="140" t="s">
        <v>57</v>
      </c>
      <c r="G187" s="139">
        <v>1</v>
      </c>
      <c r="H187" s="135"/>
      <c r="I187" s="135"/>
      <c r="J187" s="136"/>
      <c r="K187" s="136"/>
      <c r="L187" s="136" t="str">
        <f t="shared" si="8"/>
        <v/>
      </c>
      <c r="M187" s="136"/>
      <c r="N187" s="136" t="str">
        <f t="shared" si="9"/>
        <v/>
      </c>
      <c r="O187" s="136" t="str">
        <f t="shared" si="10"/>
        <v/>
      </c>
      <c r="P187" s="137" t="str">
        <f t="shared" si="11"/>
        <v/>
      </c>
    </row>
    <row r="188" spans="1:16" ht="27.6" x14ac:dyDescent="0.3">
      <c r="A188" s="139" t="s">
        <v>35</v>
      </c>
      <c r="B188" s="138" t="s">
        <v>277</v>
      </c>
      <c r="C188" s="134"/>
      <c r="D188" s="132" t="s">
        <v>123</v>
      </c>
      <c r="E188" s="135"/>
      <c r="F188" s="140" t="s">
        <v>57</v>
      </c>
      <c r="G188" s="139">
        <v>1</v>
      </c>
      <c r="H188" s="135"/>
      <c r="I188" s="135"/>
      <c r="J188" s="136"/>
      <c r="K188" s="136"/>
      <c r="L188" s="136" t="str">
        <f t="shared" si="8"/>
        <v/>
      </c>
      <c r="M188" s="136"/>
      <c r="N188" s="136" t="str">
        <f t="shared" si="9"/>
        <v/>
      </c>
      <c r="O188" s="136" t="str">
        <f t="shared" si="10"/>
        <v/>
      </c>
      <c r="P188" s="137" t="str">
        <f t="shared" si="11"/>
        <v/>
      </c>
    </row>
    <row r="189" spans="1:16" ht="27.6" x14ac:dyDescent="0.3">
      <c r="A189" s="139" t="s">
        <v>35</v>
      </c>
      <c r="B189" s="138" t="s">
        <v>278</v>
      </c>
      <c r="C189" s="134"/>
      <c r="D189" s="132" t="s">
        <v>123</v>
      </c>
      <c r="E189" s="135"/>
      <c r="F189" s="140" t="s">
        <v>57</v>
      </c>
      <c r="G189" s="139">
        <v>4</v>
      </c>
      <c r="H189" s="135"/>
      <c r="I189" s="135"/>
      <c r="J189" s="136"/>
      <c r="K189" s="136"/>
      <c r="L189" s="136" t="str">
        <f t="shared" si="8"/>
        <v/>
      </c>
      <c r="M189" s="136"/>
      <c r="N189" s="136" t="str">
        <f t="shared" si="9"/>
        <v/>
      </c>
      <c r="O189" s="136" t="str">
        <f t="shared" si="10"/>
        <v/>
      </c>
      <c r="P189" s="137" t="str">
        <f t="shared" si="11"/>
        <v/>
      </c>
    </row>
    <row r="190" spans="1:16" x14ac:dyDescent="0.3">
      <c r="A190" s="139" t="s">
        <v>35</v>
      </c>
      <c r="B190" s="138" t="s">
        <v>279</v>
      </c>
      <c r="C190" s="134"/>
      <c r="D190" s="132" t="s">
        <v>123</v>
      </c>
      <c r="E190" s="135"/>
      <c r="F190" s="140" t="s">
        <v>57</v>
      </c>
      <c r="G190" s="139">
        <v>4</v>
      </c>
      <c r="H190" s="135"/>
      <c r="I190" s="135"/>
      <c r="J190" s="136"/>
      <c r="K190" s="136"/>
      <c r="L190" s="136"/>
      <c r="M190" s="136"/>
      <c r="N190" s="136"/>
      <c r="O190" s="136"/>
      <c r="P190" s="137"/>
    </row>
    <row r="191" spans="1:16" x14ac:dyDescent="0.3">
      <c r="A191" s="132" t="s">
        <v>35</v>
      </c>
      <c r="B191" s="138" t="s">
        <v>280</v>
      </c>
      <c r="C191" s="134"/>
      <c r="D191" s="132" t="s">
        <v>123</v>
      </c>
      <c r="E191" s="135"/>
      <c r="F191" s="132" t="s">
        <v>57</v>
      </c>
      <c r="G191" s="132">
        <v>2</v>
      </c>
      <c r="H191" s="135"/>
      <c r="I191" s="135"/>
      <c r="J191" s="136"/>
      <c r="K191" s="136"/>
      <c r="L191" s="136" t="str">
        <f>IF(J191="","",J191*K191)</f>
        <v/>
      </c>
      <c r="M191" s="136"/>
      <c r="N191" s="136" t="str">
        <f>IF(J191="","",J191*M191)</f>
        <v/>
      </c>
      <c r="O191" s="136" t="str">
        <f>IF(J191="","",K191+M191)</f>
        <v/>
      </c>
      <c r="P191" s="137" t="str">
        <f>IF(J191="","",J191*O191)</f>
        <v/>
      </c>
    </row>
    <row r="192" spans="1:16" x14ac:dyDescent="0.3">
      <c r="A192" s="139" t="s">
        <v>35</v>
      </c>
      <c r="B192" s="138" t="s">
        <v>281</v>
      </c>
      <c r="C192" s="134"/>
      <c r="D192" s="132" t="s">
        <v>123</v>
      </c>
      <c r="E192" s="135"/>
      <c r="F192" s="140" t="s">
        <v>57</v>
      </c>
      <c r="G192" s="139">
        <v>2</v>
      </c>
      <c r="H192" s="135"/>
      <c r="I192" s="135"/>
      <c r="J192" s="136"/>
      <c r="K192" s="136"/>
      <c r="L192" s="136" t="str">
        <f>IF(J192="","",J192*K192)</f>
        <v/>
      </c>
      <c r="M192" s="136"/>
      <c r="N192" s="136" t="str">
        <f>IF(J192="","",J192*M192)</f>
        <v/>
      </c>
      <c r="O192" s="136" t="str">
        <f>IF(J192="","",K192+M192)</f>
        <v/>
      </c>
      <c r="P192" s="137" t="str">
        <f>IF(J192="","",J192*O192)</f>
        <v/>
      </c>
    </row>
    <row r="193" spans="1:16" x14ac:dyDescent="0.3">
      <c r="A193" s="139" t="s">
        <v>35</v>
      </c>
      <c r="B193" s="138" t="s">
        <v>282</v>
      </c>
      <c r="C193" s="134"/>
      <c r="D193" s="132" t="s">
        <v>123</v>
      </c>
      <c r="E193" s="135"/>
      <c r="F193" s="140" t="s">
        <v>57</v>
      </c>
      <c r="G193" s="139">
        <v>6</v>
      </c>
      <c r="H193" s="135"/>
      <c r="I193" s="135"/>
      <c r="J193" s="136"/>
      <c r="K193" s="136"/>
      <c r="L193" s="136" t="str">
        <f>IF(J193="","",J193*K193)</f>
        <v/>
      </c>
      <c r="M193" s="136"/>
      <c r="N193" s="136" t="str">
        <f>IF(J193="","",J193*M193)</f>
        <v/>
      </c>
      <c r="O193" s="136" t="str">
        <f>IF(J193="","",K193+M193)</f>
        <v/>
      </c>
      <c r="P193" s="137" t="str">
        <f>IF(J193="","",J193*O193)</f>
        <v/>
      </c>
    </row>
    <row r="194" spans="1:16" ht="41.4" x14ac:dyDescent="0.3">
      <c r="A194" s="139" t="s">
        <v>283</v>
      </c>
      <c r="B194" s="138" t="s">
        <v>284</v>
      </c>
      <c r="C194" s="134"/>
      <c r="D194" s="132" t="s">
        <v>123</v>
      </c>
      <c r="E194" s="135"/>
      <c r="F194" s="140" t="s">
        <v>57</v>
      </c>
      <c r="G194" s="139">
        <v>1</v>
      </c>
      <c r="H194" s="135"/>
      <c r="I194" s="135"/>
      <c r="J194" s="136"/>
      <c r="K194" s="136"/>
      <c r="L194" s="136"/>
      <c r="M194" s="136"/>
      <c r="N194" s="136"/>
      <c r="O194" s="136"/>
      <c r="P194" s="137"/>
    </row>
    <row r="195" spans="1:16" x14ac:dyDescent="0.3">
      <c r="A195" s="139"/>
      <c r="B195" s="138" t="s">
        <v>285</v>
      </c>
      <c r="C195" s="134"/>
      <c r="D195" s="132"/>
      <c r="E195" s="135"/>
      <c r="F195" s="140" t="s">
        <v>59</v>
      </c>
      <c r="G195" s="139">
        <v>1</v>
      </c>
      <c r="H195" s="135"/>
      <c r="I195" s="135"/>
      <c r="J195" s="136"/>
      <c r="K195" s="136"/>
      <c r="L195" s="136"/>
      <c r="M195" s="136"/>
      <c r="N195" s="136"/>
      <c r="O195" s="136"/>
      <c r="P195" s="137"/>
    </row>
    <row r="196" spans="1:16" ht="33.75" customHeight="1" x14ac:dyDescent="0.3">
      <c r="A196" s="155"/>
      <c r="B196" s="160" t="s">
        <v>286</v>
      </c>
      <c r="C196" s="134"/>
      <c r="D196" s="132"/>
      <c r="E196" s="135"/>
      <c r="F196" s="132"/>
      <c r="G196" s="132"/>
      <c r="H196" s="135"/>
      <c r="I196" s="135"/>
      <c r="J196" s="136"/>
      <c r="K196" s="136"/>
      <c r="L196" s="136" t="str">
        <f t="shared" ref="L196:L202" si="12">IF(J196="","",J196*K196)</f>
        <v/>
      </c>
      <c r="M196" s="136"/>
      <c r="N196" s="136" t="str">
        <f t="shared" ref="N196:N202" si="13">IF(J196="","",J196*M196)</f>
        <v/>
      </c>
      <c r="O196" s="136" t="str">
        <f t="shared" ref="O196:O202" si="14">IF(J196="","",K196+M196)</f>
        <v/>
      </c>
      <c r="P196" s="137" t="str">
        <f t="shared" ref="P196:P202" si="15">IF(J196="","",J196*O196)</f>
        <v/>
      </c>
    </row>
    <row r="197" spans="1:16" ht="27.6" x14ac:dyDescent="0.3">
      <c r="A197" s="139">
        <v>15</v>
      </c>
      <c r="B197" s="138" t="s">
        <v>287</v>
      </c>
      <c r="C197" s="134"/>
      <c r="D197" s="132" t="s">
        <v>288</v>
      </c>
      <c r="E197" s="135"/>
      <c r="F197" s="140" t="s">
        <v>57</v>
      </c>
      <c r="G197" s="139">
        <v>12</v>
      </c>
      <c r="H197" s="135"/>
      <c r="I197" s="135"/>
      <c r="J197" s="136"/>
      <c r="K197" s="136"/>
      <c r="L197" s="136" t="str">
        <f t="shared" si="12"/>
        <v/>
      </c>
      <c r="M197" s="136"/>
      <c r="N197" s="136" t="str">
        <f t="shared" si="13"/>
        <v/>
      </c>
      <c r="O197" s="136" t="str">
        <f t="shared" si="14"/>
        <v/>
      </c>
      <c r="P197" s="137" t="str">
        <f t="shared" si="15"/>
        <v/>
      </c>
    </row>
    <row r="198" spans="1:16" x14ac:dyDescent="0.3">
      <c r="A198" s="142">
        <v>103</v>
      </c>
      <c r="B198" s="138" t="s">
        <v>289</v>
      </c>
      <c r="C198" s="134"/>
      <c r="D198" s="132" t="s">
        <v>123</v>
      </c>
      <c r="E198" s="135"/>
      <c r="F198" s="140" t="s">
        <v>57</v>
      </c>
      <c r="G198" s="139">
        <v>2</v>
      </c>
      <c r="H198" s="135"/>
      <c r="I198" s="143"/>
      <c r="J198" s="136"/>
      <c r="K198" s="136"/>
      <c r="L198" s="136" t="str">
        <f t="shared" si="12"/>
        <v/>
      </c>
      <c r="M198" s="136"/>
      <c r="N198" s="136" t="str">
        <f t="shared" si="13"/>
        <v/>
      </c>
      <c r="O198" s="136" t="str">
        <f t="shared" si="14"/>
        <v/>
      </c>
      <c r="P198" s="137" t="str">
        <f t="shared" si="15"/>
        <v/>
      </c>
    </row>
    <row r="199" spans="1:16" ht="22.65" customHeight="1" x14ac:dyDescent="0.3">
      <c r="A199" s="155"/>
      <c r="B199" s="161" t="s">
        <v>290</v>
      </c>
      <c r="C199" s="134"/>
      <c r="D199" s="132"/>
      <c r="E199" s="135"/>
      <c r="F199" s="132"/>
      <c r="G199" s="132"/>
      <c r="H199" s="135"/>
      <c r="I199" s="135"/>
      <c r="J199" s="136"/>
      <c r="K199" s="136"/>
      <c r="L199" s="136" t="str">
        <f t="shared" si="12"/>
        <v/>
      </c>
      <c r="M199" s="136"/>
      <c r="N199" s="136" t="str">
        <f t="shared" si="13"/>
        <v/>
      </c>
      <c r="O199" s="136" t="str">
        <f t="shared" si="14"/>
        <v/>
      </c>
      <c r="P199" s="137" t="str">
        <f t="shared" si="15"/>
        <v/>
      </c>
    </row>
    <row r="200" spans="1:16" x14ac:dyDescent="0.3">
      <c r="A200" s="139">
        <v>119</v>
      </c>
      <c r="B200" s="138" t="s">
        <v>291</v>
      </c>
      <c r="C200" s="134"/>
      <c r="D200" s="132" t="s">
        <v>292</v>
      </c>
      <c r="E200" s="135"/>
      <c r="F200" s="140" t="s">
        <v>57</v>
      </c>
      <c r="G200" s="139">
        <v>4</v>
      </c>
      <c r="H200" s="135"/>
      <c r="I200" s="135"/>
      <c r="J200" s="136"/>
      <c r="K200" s="136"/>
      <c r="L200" s="136" t="str">
        <f t="shared" si="12"/>
        <v/>
      </c>
      <c r="M200" s="136"/>
      <c r="N200" s="136" t="str">
        <f t="shared" si="13"/>
        <v/>
      </c>
      <c r="O200" s="136" t="str">
        <f t="shared" si="14"/>
        <v/>
      </c>
      <c r="P200" s="137" t="str">
        <f t="shared" si="15"/>
        <v/>
      </c>
    </row>
    <row r="201" spans="1:16" x14ac:dyDescent="0.3">
      <c r="A201" s="139">
        <v>117</v>
      </c>
      <c r="B201" s="138" t="s">
        <v>293</v>
      </c>
      <c r="C201" s="134"/>
      <c r="D201" s="132" t="s">
        <v>123</v>
      </c>
      <c r="E201" s="135"/>
      <c r="F201" s="140" t="s">
        <v>57</v>
      </c>
      <c r="G201" s="139">
        <v>8</v>
      </c>
      <c r="H201" s="135"/>
      <c r="I201" s="135"/>
      <c r="J201" s="136"/>
      <c r="K201" s="136"/>
      <c r="L201" s="136" t="str">
        <f t="shared" si="12"/>
        <v/>
      </c>
      <c r="M201" s="136"/>
      <c r="N201" s="136" t="str">
        <f t="shared" si="13"/>
        <v/>
      </c>
      <c r="O201" s="136" t="str">
        <f t="shared" si="14"/>
        <v/>
      </c>
      <c r="P201" s="137" t="str">
        <f t="shared" si="15"/>
        <v/>
      </c>
    </row>
    <row r="202" spans="1:16" x14ac:dyDescent="0.3">
      <c r="A202" s="139">
        <v>94</v>
      </c>
      <c r="B202" s="138" t="s">
        <v>294</v>
      </c>
      <c r="C202" s="134"/>
      <c r="D202" s="132" t="s">
        <v>295</v>
      </c>
      <c r="E202" s="135"/>
      <c r="F202" s="140" t="s">
        <v>57</v>
      </c>
      <c r="G202" s="139">
        <v>8</v>
      </c>
      <c r="H202" s="135"/>
      <c r="I202" s="135"/>
      <c r="J202" s="136"/>
      <c r="K202" s="136"/>
      <c r="L202" s="136" t="str">
        <f t="shared" si="12"/>
        <v/>
      </c>
      <c r="M202" s="136"/>
      <c r="N202" s="136" t="str">
        <f t="shared" si="13"/>
        <v/>
      </c>
      <c r="O202" s="136" t="str">
        <f t="shared" si="14"/>
        <v/>
      </c>
      <c r="P202" s="137" t="str">
        <f t="shared" si="15"/>
        <v/>
      </c>
    </row>
    <row r="203" spans="1:16" x14ac:dyDescent="0.3">
      <c r="A203" s="139">
        <v>91</v>
      </c>
      <c r="B203" s="138" t="s">
        <v>296</v>
      </c>
      <c r="C203" s="134"/>
      <c r="D203" s="132" t="s">
        <v>297</v>
      </c>
      <c r="E203" s="135"/>
      <c r="F203" s="140" t="s">
        <v>57</v>
      </c>
      <c r="G203" s="139">
        <v>20</v>
      </c>
      <c r="H203" s="135"/>
      <c r="I203" s="135"/>
      <c r="J203" s="136"/>
      <c r="K203" s="136"/>
      <c r="L203" s="136"/>
      <c r="M203" s="136"/>
      <c r="N203" s="136"/>
      <c r="O203" s="136"/>
      <c r="P203" s="137"/>
    </row>
    <row r="204" spans="1:16" x14ac:dyDescent="0.3">
      <c r="A204" s="139">
        <v>92</v>
      </c>
      <c r="B204" s="138" t="s">
        <v>298</v>
      </c>
      <c r="C204" s="134"/>
      <c r="D204" s="132" t="s">
        <v>299</v>
      </c>
      <c r="E204" s="135"/>
      <c r="F204" s="140" t="s">
        <v>57</v>
      </c>
      <c r="G204" s="139">
        <v>12</v>
      </c>
      <c r="H204" s="135"/>
      <c r="I204" s="135"/>
      <c r="J204" s="136"/>
      <c r="K204" s="136"/>
      <c r="L204" s="136"/>
      <c r="M204" s="136"/>
      <c r="N204" s="136"/>
      <c r="O204" s="136"/>
      <c r="P204" s="137"/>
    </row>
    <row r="205" spans="1:16" x14ac:dyDescent="0.3">
      <c r="A205" s="139" t="s">
        <v>35</v>
      </c>
      <c r="B205" s="138" t="s">
        <v>300</v>
      </c>
      <c r="C205" s="134"/>
      <c r="D205" s="132" t="s">
        <v>301</v>
      </c>
      <c r="E205" s="135"/>
      <c r="F205" s="140" t="s">
        <v>57</v>
      </c>
      <c r="G205" s="139">
        <v>4</v>
      </c>
      <c r="H205" s="135"/>
      <c r="I205" s="135"/>
      <c r="J205" s="136"/>
      <c r="K205" s="136"/>
      <c r="L205" s="136"/>
      <c r="M205" s="136"/>
      <c r="N205" s="136"/>
      <c r="O205" s="136"/>
      <c r="P205" s="137"/>
    </row>
    <row r="206" spans="1:16" x14ac:dyDescent="0.3">
      <c r="A206" s="139" t="s">
        <v>302</v>
      </c>
      <c r="B206" s="138" t="s">
        <v>303</v>
      </c>
      <c r="C206" s="134"/>
      <c r="D206" s="132" t="s">
        <v>304</v>
      </c>
      <c r="E206" s="135"/>
      <c r="F206" s="140" t="s">
        <v>57</v>
      </c>
      <c r="G206" s="139">
        <v>4</v>
      </c>
      <c r="H206" s="135"/>
      <c r="I206" s="135"/>
      <c r="J206" s="136"/>
      <c r="K206" s="136"/>
      <c r="L206" s="136"/>
      <c r="M206" s="136"/>
      <c r="N206" s="136"/>
      <c r="O206" s="136"/>
      <c r="P206" s="137"/>
    </row>
    <row r="207" spans="1:16" ht="27" customHeight="1" x14ac:dyDescent="0.3">
      <c r="A207" s="155"/>
      <c r="B207" s="160" t="s">
        <v>305</v>
      </c>
      <c r="C207" s="134"/>
      <c r="D207" s="132"/>
      <c r="E207" s="135"/>
      <c r="F207" s="132"/>
      <c r="G207" s="132"/>
      <c r="H207" s="135"/>
      <c r="I207" s="135"/>
      <c r="J207" s="136"/>
      <c r="K207" s="136"/>
      <c r="L207" s="136" t="str">
        <f>IF(J207="","",J207*K207)</f>
        <v/>
      </c>
      <c r="M207" s="136"/>
      <c r="N207" s="136" t="str">
        <f>IF(J207="","",J207*M207)</f>
        <v/>
      </c>
      <c r="O207" s="136" t="str">
        <f>IF(J207="","",K207+M207)</f>
        <v/>
      </c>
      <c r="P207" s="137" t="str">
        <f>IF(J207="","",J207*O207)</f>
        <v/>
      </c>
    </row>
    <row r="208" spans="1:16" ht="27.6" x14ac:dyDescent="0.3">
      <c r="A208" s="139">
        <v>1</v>
      </c>
      <c r="B208" s="138" t="s">
        <v>306</v>
      </c>
      <c r="C208" s="134"/>
      <c r="D208" s="132" t="s">
        <v>307</v>
      </c>
      <c r="E208" s="135"/>
      <c r="F208" s="140" t="s">
        <v>57</v>
      </c>
      <c r="G208" s="139">
        <v>2</v>
      </c>
      <c r="H208" s="135"/>
      <c r="I208" s="135"/>
      <c r="J208" s="136"/>
      <c r="K208" s="136"/>
      <c r="L208" s="136" t="str">
        <f>IF(J208="","",J208*K208)</f>
        <v/>
      </c>
      <c r="M208" s="136"/>
      <c r="N208" s="136" t="str">
        <f>IF(J208="","",J208*M208)</f>
        <v/>
      </c>
      <c r="O208" s="136" t="str">
        <f>IF(J208="","",K208+M208)</f>
        <v/>
      </c>
      <c r="P208" s="137" t="str">
        <f>IF(J208="","",J208*O208)</f>
        <v/>
      </c>
    </row>
    <row r="209" spans="1:16" ht="41.4" x14ac:dyDescent="0.3">
      <c r="A209" s="139" t="s">
        <v>74</v>
      </c>
      <c r="B209" s="138" t="s">
        <v>41</v>
      </c>
      <c r="C209" s="134"/>
      <c r="D209" s="132" t="s">
        <v>52</v>
      </c>
      <c r="E209" s="135"/>
      <c r="F209" s="140" t="s">
        <v>59</v>
      </c>
      <c r="G209" s="139">
        <v>2</v>
      </c>
      <c r="H209" s="135"/>
      <c r="I209" s="135"/>
      <c r="J209" s="136"/>
      <c r="K209" s="136"/>
      <c r="L209" s="136" t="str">
        <f>IF(J209="","",J209*K209)</f>
        <v/>
      </c>
      <c r="M209" s="136"/>
      <c r="N209" s="136" t="str">
        <f>IF(J209="","",J209*M209)</f>
        <v/>
      </c>
      <c r="O209" s="136" t="str">
        <f>IF(J209="","",K209+M209)</f>
        <v/>
      </c>
      <c r="P209" s="137" t="str">
        <f>IF(J209="","",J209*O209)</f>
        <v/>
      </c>
    </row>
    <row r="210" spans="1:16" x14ac:dyDescent="0.3">
      <c r="A210" s="139" t="s">
        <v>42</v>
      </c>
      <c r="B210" s="138" t="s">
        <v>43</v>
      </c>
      <c r="C210" s="134"/>
      <c r="D210" s="132" t="s">
        <v>53</v>
      </c>
      <c r="E210" s="135"/>
      <c r="F210" s="140" t="s">
        <v>57</v>
      </c>
      <c r="G210" s="139">
        <v>2</v>
      </c>
      <c r="H210" s="135"/>
      <c r="I210" s="135"/>
      <c r="J210" s="136"/>
      <c r="K210" s="136"/>
      <c r="L210" s="136" t="str">
        <f>IF(J210="","",J210*K210)</f>
        <v/>
      </c>
      <c r="M210" s="136"/>
      <c r="N210" s="136" t="str">
        <f>IF(J210="","",J210*M210)</f>
        <v/>
      </c>
      <c r="O210" s="136" t="str">
        <f>IF(J210="","",K210+M210)</f>
        <v/>
      </c>
      <c r="P210" s="137" t="str">
        <f>IF(J210="","",J210*O210)</f>
        <v/>
      </c>
    </row>
    <row r="211" spans="1:16" x14ac:dyDescent="0.3">
      <c r="A211" s="139" t="s">
        <v>42</v>
      </c>
      <c r="B211" s="138" t="s">
        <v>44</v>
      </c>
      <c r="C211" s="134"/>
      <c r="D211" s="132" t="s">
        <v>54</v>
      </c>
      <c r="E211" s="135"/>
      <c r="F211" s="140" t="s">
        <v>57</v>
      </c>
      <c r="G211" s="139">
        <v>2</v>
      </c>
      <c r="H211" s="135"/>
      <c r="I211" s="135"/>
      <c r="J211" s="136"/>
      <c r="K211" s="136"/>
      <c r="L211" s="136"/>
      <c r="M211" s="136"/>
      <c r="N211" s="136"/>
      <c r="O211" s="136"/>
      <c r="P211" s="137"/>
    </row>
    <row r="212" spans="1:16" x14ac:dyDescent="0.3">
      <c r="A212" s="132" t="s">
        <v>35</v>
      </c>
      <c r="B212" s="138" t="s">
        <v>48</v>
      </c>
      <c r="C212" s="134"/>
      <c r="D212" s="132" t="s">
        <v>56</v>
      </c>
      <c r="E212" s="135"/>
      <c r="F212" s="132" t="s">
        <v>57</v>
      </c>
      <c r="G212" s="132">
        <v>4</v>
      </c>
      <c r="H212" s="135"/>
      <c r="I212" s="135"/>
      <c r="J212" s="136"/>
      <c r="K212" s="136"/>
      <c r="L212" s="136" t="str">
        <f t="shared" ref="L212:L259" si="16">IF(J212="","",J212*K212)</f>
        <v/>
      </c>
      <c r="M212" s="136"/>
      <c r="N212" s="136" t="str">
        <f t="shared" ref="N212:N259" si="17">IF(J212="","",J212*M212)</f>
        <v/>
      </c>
      <c r="O212" s="136" t="str">
        <f t="shared" ref="O212:O259" si="18">IF(J212="","",K212+M212)</f>
        <v/>
      </c>
      <c r="P212" s="137" t="str">
        <f t="shared" ref="P212:P259" si="19">IF(J212="","",J212*O212)</f>
        <v/>
      </c>
    </row>
    <row r="213" spans="1:16" ht="27.6" x14ac:dyDescent="0.3">
      <c r="A213" s="139">
        <v>4</v>
      </c>
      <c r="B213" s="138" t="s">
        <v>308</v>
      </c>
      <c r="C213" s="134"/>
      <c r="D213" s="132" t="s">
        <v>309</v>
      </c>
      <c r="E213" s="135"/>
      <c r="F213" s="140" t="s">
        <v>57</v>
      </c>
      <c r="G213" s="139">
        <v>4</v>
      </c>
      <c r="H213" s="135"/>
      <c r="I213" s="135"/>
      <c r="J213" s="136"/>
      <c r="K213" s="136"/>
      <c r="L213" s="136" t="str">
        <f t="shared" si="16"/>
        <v/>
      </c>
      <c r="M213" s="136"/>
      <c r="N213" s="136" t="str">
        <f t="shared" si="17"/>
        <v/>
      </c>
      <c r="O213" s="136" t="str">
        <f t="shared" si="18"/>
        <v/>
      </c>
      <c r="P213" s="137" t="str">
        <f t="shared" si="19"/>
        <v/>
      </c>
    </row>
    <row r="214" spans="1:16" ht="41.4" x14ac:dyDescent="0.3">
      <c r="A214" s="139" t="s">
        <v>30</v>
      </c>
      <c r="B214" s="138" t="s">
        <v>31</v>
      </c>
      <c r="C214" s="134"/>
      <c r="D214" s="132" t="s">
        <v>50</v>
      </c>
      <c r="E214" s="135"/>
      <c r="F214" s="140" t="s">
        <v>57</v>
      </c>
      <c r="G214" s="139">
        <v>6</v>
      </c>
      <c r="H214" s="135"/>
      <c r="I214" s="135"/>
      <c r="J214" s="136"/>
      <c r="K214" s="136"/>
      <c r="L214" s="136" t="str">
        <f t="shared" si="16"/>
        <v/>
      </c>
      <c r="M214" s="136"/>
      <c r="N214" s="136" t="str">
        <f t="shared" si="17"/>
        <v/>
      </c>
      <c r="O214" s="136" t="str">
        <f t="shared" si="18"/>
        <v/>
      </c>
      <c r="P214" s="137" t="str">
        <f t="shared" si="19"/>
        <v/>
      </c>
    </row>
    <row r="215" spans="1:16" ht="27.6" x14ac:dyDescent="0.3">
      <c r="A215" s="132" t="s">
        <v>310</v>
      </c>
      <c r="B215" s="138" t="s">
        <v>311</v>
      </c>
      <c r="C215" s="134"/>
      <c r="D215" s="132" t="s">
        <v>312</v>
      </c>
      <c r="E215" s="135"/>
      <c r="F215" s="132" t="s">
        <v>57</v>
      </c>
      <c r="G215" s="132">
        <v>2</v>
      </c>
      <c r="H215" s="135"/>
      <c r="I215" s="135"/>
      <c r="J215" s="136"/>
      <c r="K215" s="136"/>
      <c r="L215" s="136" t="str">
        <f t="shared" si="16"/>
        <v/>
      </c>
      <c r="M215" s="136"/>
      <c r="N215" s="136" t="str">
        <f t="shared" si="17"/>
        <v/>
      </c>
      <c r="O215" s="136" t="str">
        <f t="shared" si="18"/>
        <v/>
      </c>
      <c r="P215" s="137" t="str">
        <f t="shared" si="19"/>
        <v/>
      </c>
    </row>
    <row r="216" spans="1:16" ht="27.6" x14ac:dyDescent="0.3">
      <c r="A216" s="139" t="s">
        <v>143</v>
      </c>
      <c r="B216" s="138" t="s">
        <v>313</v>
      </c>
      <c r="C216" s="134"/>
      <c r="D216" s="132" t="s">
        <v>314</v>
      </c>
      <c r="E216" s="135"/>
      <c r="F216" s="140" t="s">
        <v>57</v>
      </c>
      <c r="G216" s="139">
        <v>2</v>
      </c>
      <c r="H216" s="135"/>
      <c r="I216" s="135"/>
      <c r="J216" s="136"/>
      <c r="K216" s="136"/>
      <c r="L216" s="136" t="str">
        <f t="shared" si="16"/>
        <v/>
      </c>
      <c r="M216" s="136"/>
      <c r="N216" s="136" t="str">
        <f t="shared" si="17"/>
        <v/>
      </c>
      <c r="O216" s="136" t="str">
        <f t="shared" si="18"/>
        <v/>
      </c>
      <c r="P216" s="137" t="str">
        <f t="shared" si="19"/>
        <v/>
      </c>
    </row>
    <row r="217" spans="1:16" x14ac:dyDescent="0.3">
      <c r="A217" s="139" t="s">
        <v>35</v>
      </c>
      <c r="B217" s="138" t="s">
        <v>315</v>
      </c>
      <c r="C217" s="134"/>
      <c r="D217" s="132" t="s">
        <v>316</v>
      </c>
      <c r="E217" s="135"/>
      <c r="F217" s="140" t="s">
        <v>57</v>
      </c>
      <c r="G217" s="139">
        <v>4</v>
      </c>
      <c r="H217" s="135"/>
      <c r="I217" s="135"/>
      <c r="J217" s="136"/>
      <c r="K217" s="136"/>
      <c r="L217" s="136" t="str">
        <f t="shared" si="16"/>
        <v/>
      </c>
      <c r="M217" s="136"/>
      <c r="N217" s="136" t="str">
        <f t="shared" si="17"/>
        <v/>
      </c>
      <c r="O217" s="136" t="str">
        <f t="shared" si="18"/>
        <v/>
      </c>
      <c r="P217" s="137" t="str">
        <f t="shared" si="19"/>
        <v/>
      </c>
    </row>
    <row r="218" spans="1:16" x14ac:dyDescent="0.3">
      <c r="A218" s="139" t="s">
        <v>35</v>
      </c>
      <c r="B218" s="138" t="s">
        <v>6</v>
      </c>
      <c r="C218" s="134"/>
      <c r="D218" s="132" t="s">
        <v>317</v>
      </c>
      <c r="E218" s="135"/>
      <c r="F218" s="140" t="s">
        <v>57</v>
      </c>
      <c r="G218" s="139">
        <v>2</v>
      </c>
      <c r="H218" s="135"/>
      <c r="I218" s="135"/>
      <c r="J218" s="136"/>
      <c r="K218" s="136"/>
      <c r="L218" s="136" t="str">
        <f t="shared" si="16"/>
        <v/>
      </c>
      <c r="M218" s="136"/>
      <c r="N218" s="136" t="str">
        <f t="shared" si="17"/>
        <v/>
      </c>
      <c r="O218" s="136" t="str">
        <f t="shared" si="18"/>
        <v/>
      </c>
      <c r="P218" s="137" t="str">
        <f t="shared" si="19"/>
        <v/>
      </c>
    </row>
    <row r="219" spans="1:16" x14ac:dyDescent="0.3">
      <c r="A219" s="139" t="s">
        <v>35</v>
      </c>
      <c r="B219" s="138" t="s">
        <v>318</v>
      </c>
      <c r="C219" s="134"/>
      <c r="D219" s="132" t="s">
        <v>319</v>
      </c>
      <c r="E219" s="135"/>
      <c r="F219" s="140" t="s">
        <v>57</v>
      </c>
      <c r="G219" s="139">
        <v>40</v>
      </c>
      <c r="H219" s="135"/>
      <c r="I219" s="135"/>
      <c r="J219" s="136"/>
      <c r="K219" s="136"/>
      <c r="L219" s="136" t="str">
        <f t="shared" si="16"/>
        <v/>
      </c>
      <c r="M219" s="136"/>
      <c r="N219" s="136" t="str">
        <f t="shared" si="17"/>
        <v/>
      </c>
      <c r="O219" s="136" t="str">
        <f t="shared" si="18"/>
        <v/>
      </c>
      <c r="P219" s="137" t="str">
        <f t="shared" si="19"/>
        <v/>
      </c>
    </row>
    <row r="220" spans="1:16" x14ac:dyDescent="0.3">
      <c r="A220" s="139" t="s">
        <v>35</v>
      </c>
      <c r="B220" s="138" t="s">
        <v>320</v>
      </c>
      <c r="C220" s="134"/>
      <c r="D220" s="132" t="s">
        <v>321</v>
      </c>
      <c r="E220" s="135"/>
      <c r="F220" s="140" t="s">
        <v>57</v>
      </c>
      <c r="G220" s="139">
        <v>20</v>
      </c>
      <c r="H220" s="135"/>
      <c r="I220" s="135"/>
      <c r="J220" s="136"/>
      <c r="K220" s="136"/>
      <c r="L220" s="136" t="str">
        <f t="shared" si="16"/>
        <v/>
      </c>
      <c r="M220" s="136"/>
      <c r="N220" s="136" t="str">
        <f t="shared" si="17"/>
        <v/>
      </c>
      <c r="O220" s="136" t="str">
        <f t="shared" si="18"/>
        <v/>
      </c>
      <c r="P220" s="137" t="str">
        <f t="shared" si="19"/>
        <v/>
      </c>
    </row>
    <row r="221" spans="1:16" x14ac:dyDescent="0.3">
      <c r="A221" s="139" t="s">
        <v>35</v>
      </c>
      <c r="B221" s="138" t="s">
        <v>322</v>
      </c>
      <c r="C221" s="134"/>
      <c r="D221" s="132" t="s">
        <v>323</v>
      </c>
      <c r="E221" s="135"/>
      <c r="F221" s="140" t="s">
        <v>57</v>
      </c>
      <c r="G221" s="139">
        <v>6</v>
      </c>
      <c r="H221" s="135"/>
      <c r="I221" s="135"/>
      <c r="J221" s="136"/>
      <c r="K221" s="136"/>
      <c r="L221" s="136" t="str">
        <f t="shared" si="16"/>
        <v/>
      </c>
      <c r="M221" s="136"/>
      <c r="N221" s="136" t="str">
        <f t="shared" si="17"/>
        <v/>
      </c>
      <c r="O221" s="136" t="str">
        <f t="shared" si="18"/>
        <v/>
      </c>
      <c r="P221" s="137" t="str">
        <f t="shared" si="19"/>
        <v/>
      </c>
    </row>
    <row r="222" spans="1:16" x14ac:dyDescent="0.3">
      <c r="A222" s="139" t="s">
        <v>35</v>
      </c>
      <c r="B222" s="138" t="s">
        <v>7</v>
      </c>
      <c r="C222" s="134"/>
      <c r="D222" s="132" t="s">
        <v>324</v>
      </c>
      <c r="E222" s="135"/>
      <c r="F222" s="140" t="s">
        <v>57</v>
      </c>
      <c r="G222" s="139">
        <v>2</v>
      </c>
      <c r="H222" s="135"/>
      <c r="I222" s="135"/>
      <c r="J222" s="136"/>
      <c r="K222" s="136"/>
      <c r="L222" s="136" t="str">
        <f t="shared" si="16"/>
        <v/>
      </c>
      <c r="M222" s="136"/>
      <c r="N222" s="136" t="str">
        <f t="shared" si="17"/>
        <v/>
      </c>
      <c r="O222" s="136" t="str">
        <f t="shared" si="18"/>
        <v/>
      </c>
      <c r="P222" s="137" t="str">
        <f t="shared" si="19"/>
        <v/>
      </c>
    </row>
    <row r="223" spans="1:16" x14ac:dyDescent="0.3">
      <c r="A223" s="132" t="s">
        <v>35</v>
      </c>
      <c r="B223" s="138" t="s">
        <v>325</v>
      </c>
      <c r="C223" s="134"/>
      <c r="D223" s="132" t="s">
        <v>123</v>
      </c>
      <c r="E223" s="135"/>
      <c r="F223" s="132" t="s">
        <v>57</v>
      </c>
      <c r="G223" s="132">
        <v>2</v>
      </c>
      <c r="H223" s="135"/>
      <c r="I223" s="135"/>
      <c r="J223" s="136"/>
      <c r="K223" s="136"/>
      <c r="L223" s="136" t="str">
        <f t="shared" si="16"/>
        <v/>
      </c>
      <c r="M223" s="136"/>
      <c r="N223" s="136" t="str">
        <f t="shared" si="17"/>
        <v/>
      </c>
      <c r="O223" s="136" t="str">
        <f t="shared" si="18"/>
        <v/>
      </c>
      <c r="P223" s="137" t="str">
        <f t="shared" si="19"/>
        <v/>
      </c>
    </row>
    <row r="224" spans="1:16" x14ac:dyDescent="0.3">
      <c r="A224" s="155"/>
      <c r="B224" s="156" t="s">
        <v>326</v>
      </c>
      <c r="C224" s="134"/>
      <c r="D224" s="132"/>
      <c r="E224" s="135"/>
      <c r="F224" s="140"/>
      <c r="G224" s="139"/>
      <c r="H224" s="135"/>
      <c r="I224" s="143"/>
      <c r="J224" s="136"/>
      <c r="K224" s="136"/>
      <c r="L224" s="136" t="str">
        <f t="shared" si="16"/>
        <v/>
      </c>
      <c r="M224" s="136"/>
      <c r="N224" s="136" t="str">
        <f t="shared" si="17"/>
        <v/>
      </c>
      <c r="O224" s="136" t="str">
        <f t="shared" si="18"/>
        <v/>
      </c>
      <c r="P224" s="137" t="str">
        <f t="shared" si="19"/>
        <v/>
      </c>
    </row>
    <row r="225" spans="1:16" ht="27.6" x14ac:dyDescent="0.3">
      <c r="A225" s="142">
        <v>15</v>
      </c>
      <c r="B225" s="145" t="s">
        <v>327</v>
      </c>
      <c r="C225" s="134"/>
      <c r="D225" s="132" t="s">
        <v>328</v>
      </c>
      <c r="E225" s="135"/>
      <c r="F225" s="140" t="s">
        <v>57</v>
      </c>
      <c r="G225" s="139">
        <v>6</v>
      </c>
      <c r="H225" s="135"/>
      <c r="I225" s="143"/>
      <c r="J225" s="136"/>
      <c r="K225" s="136"/>
      <c r="L225" s="136" t="str">
        <f t="shared" si="16"/>
        <v/>
      </c>
      <c r="M225" s="136"/>
      <c r="N225" s="136" t="str">
        <f t="shared" si="17"/>
        <v/>
      </c>
      <c r="O225" s="136" t="str">
        <f t="shared" si="18"/>
        <v/>
      </c>
      <c r="P225" s="137" t="str">
        <f t="shared" si="19"/>
        <v/>
      </c>
    </row>
    <row r="226" spans="1:16" x14ac:dyDescent="0.3">
      <c r="A226" s="142">
        <v>85</v>
      </c>
      <c r="B226" s="138" t="s">
        <v>329</v>
      </c>
      <c r="C226" s="134"/>
      <c r="D226" s="132" t="s">
        <v>330</v>
      </c>
      <c r="E226" s="135"/>
      <c r="F226" s="140" t="s">
        <v>57</v>
      </c>
      <c r="G226" s="139">
        <v>6</v>
      </c>
      <c r="H226" s="135"/>
      <c r="I226" s="143"/>
      <c r="J226" s="136"/>
      <c r="K226" s="136"/>
      <c r="L226" s="136" t="str">
        <f t="shared" si="16"/>
        <v/>
      </c>
      <c r="M226" s="136"/>
      <c r="N226" s="136" t="str">
        <f t="shared" si="17"/>
        <v/>
      </c>
      <c r="O226" s="136" t="str">
        <f t="shared" si="18"/>
        <v/>
      </c>
      <c r="P226" s="137" t="str">
        <f t="shared" si="19"/>
        <v/>
      </c>
    </row>
    <row r="227" spans="1:16" ht="27.6" x14ac:dyDescent="0.3">
      <c r="A227" s="132">
        <v>26</v>
      </c>
      <c r="B227" s="138" t="s">
        <v>331</v>
      </c>
      <c r="C227" s="134"/>
      <c r="D227" s="132" t="s">
        <v>332</v>
      </c>
      <c r="E227" s="135"/>
      <c r="F227" s="132" t="s">
        <v>57</v>
      </c>
      <c r="G227" s="132">
        <v>5</v>
      </c>
      <c r="H227" s="135"/>
      <c r="I227" s="135"/>
      <c r="J227" s="136"/>
      <c r="K227" s="136"/>
      <c r="L227" s="136" t="str">
        <f t="shared" si="16"/>
        <v/>
      </c>
      <c r="M227" s="136"/>
      <c r="N227" s="136" t="str">
        <f t="shared" si="17"/>
        <v/>
      </c>
      <c r="O227" s="136" t="str">
        <f t="shared" si="18"/>
        <v/>
      </c>
      <c r="P227" s="137" t="str">
        <f t="shared" si="19"/>
        <v/>
      </c>
    </row>
    <row r="228" spans="1:16" x14ac:dyDescent="0.3">
      <c r="A228" s="142" t="s">
        <v>35</v>
      </c>
      <c r="B228" s="138" t="s">
        <v>12</v>
      </c>
      <c r="C228" s="134"/>
      <c r="D228" s="132" t="s">
        <v>333</v>
      </c>
      <c r="E228" s="135"/>
      <c r="F228" s="140" t="s">
        <v>57</v>
      </c>
      <c r="G228" s="139">
        <v>5</v>
      </c>
      <c r="H228" s="135"/>
      <c r="I228" s="143"/>
      <c r="J228" s="136"/>
      <c r="K228" s="136"/>
      <c r="L228" s="136" t="str">
        <f t="shared" si="16"/>
        <v/>
      </c>
      <c r="M228" s="136"/>
      <c r="N228" s="136" t="str">
        <f t="shared" si="17"/>
        <v/>
      </c>
      <c r="O228" s="136" t="str">
        <f t="shared" si="18"/>
        <v/>
      </c>
      <c r="P228" s="137" t="str">
        <f t="shared" si="19"/>
        <v/>
      </c>
    </row>
    <row r="229" spans="1:16" x14ac:dyDescent="0.3">
      <c r="A229" s="142" t="s">
        <v>334</v>
      </c>
      <c r="B229" s="138"/>
      <c r="C229" s="134"/>
      <c r="D229" s="132"/>
      <c r="E229" s="135"/>
      <c r="F229" s="140"/>
      <c r="G229" s="139"/>
      <c r="H229" s="135"/>
      <c r="I229" s="143"/>
      <c r="J229" s="136"/>
      <c r="K229" s="136"/>
      <c r="L229" s="136" t="str">
        <f t="shared" si="16"/>
        <v/>
      </c>
      <c r="M229" s="136"/>
      <c r="N229" s="136" t="str">
        <f t="shared" si="17"/>
        <v/>
      </c>
      <c r="O229" s="136" t="str">
        <f t="shared" si="18"/>
        <v/>
      </c>
      <c r="P229" s="137" t="str">
        <f t="shared" si="19"/>
        <v/>
      </c>
    </row>
    <row r="230" spans="1:16" x14ac:dyDescent="0.3">
      <c r="A230" s="142">
        <v>9</v>
      </c>
      <c r="B230" s="138" t="s">
        <v>335</v>
      </c>
      <c r="C230" s="134"/>
      <c r="D230" s="132" t="s">
        <v>336</v>
      </c>
      <c r="E230" s="135"/>
      <c r="F230" s="140" t="s">
        <v>57</v>
      </c>
      <c r="G230" s="139">
        <v>2</v>
      </c>
      <c r="H230" s="135"/>
      <c r="I230" s="143"/>
      <c r="J230" s="136"/>
      <c r="K230" s="136"/>
      <c r="L230" s="136" t="str">
        <f t="shared" si="16"/>
        <v/>
      </c>
      <c r="M230" s="136"/>
      <c r="N230" s="136" t="str">
        <f t="shared" si="17"/>
        <v/>
      </c>
      <c r="O230" s="136" t="str">
        <f t="shared" si="18"/>
        <v/>
      </c>
      <c r="P230" s="137" t="str">
        <f t="shared" si="19"/>
        <v/>
      </c>
    </row>
    <row r="231" spans="1:16" x14ac:dyDescent="0.3">
      <c r="A231" s="132">
        <v>43</v>
      </c>
      <c r="B231" s="138" t="s">
        <v>337</v>
      </c>
      <c r="C231" s="134"/>
      <c r="D231" s="132"/>
      <c r="E231" s="135"/>
      <c r="F231" s="132" t="s">
        <v>57</v>
      </c>
      <c r="G231" s="132">
        <v>1</v>
      </c>
      <c r="H231" s="135"/>
      <c r="I231" s="135"/>
      <c r="J231" s="136"/>
      <c r="K231" s="136"/>
      <c r="L231" s="136" t="str">
        <f t="shared" si="16"/>
        <v/>
      </c>
      <c r="M231" s="136"/>
      <c r="N231" s="136" t="str">
        <f t="shared" si="17"/>
        <v/>
      </c>
      <c r="O231" s="136" t="str">
        <f t="shared" si="18"/>
        <v/>
      </c>
      <c r="P231" s="137" t="str">
        <f t="shared" si="19"/>
        <v/>
      </c>
    </row>
    <row r="232" spans="1:16" ht="29.4" customHeight="1" x14ac:dyDescent="0.3">
      <c r="A232" s="155"/>
      <c r="B232" s="162" t="s">
        <v>338</v>
      </c>
      <c r="C232" s="134"/>
      <c r="D232" s="132"/>
      <c r="E232" s="135"/>
      <c r="F232" s="140"/>
      <c r="G232" s="139"/>
      <c r="H232" s="135"/>
      <c r="I232" s="135"/>
      <c r="J232" s="136"/>
      <c r="K232" s="136"/>
      <c r="L232" s="136" t="str">
        <f t="shared" si="16"/>
        <v/>
      </c>
      <c r="M232" s="136"/>
      <c r="N232" s="136" t="str">
        <f t="shared" si="17"/>
        <v/>
      </c>
      <c r="O232" s="136" t="str">
        <f t="shared" si="18"/>
        <v/>
      </c>
      <c r="P232" s="137" t="str">
        <f t="shared" si="19"/>
        <v/>
      </c>
    </row>
    <row r="233" spans="1:16" x14ac:dyDescent="0.3">
      <c r="A233" s="142" t="s">
        <v>339</v>
      </c>
      <c r="B233" s="138" t="s">
        <v>340</v>
      </c>
      <c r="C233" s="134"/>
      <c r="D233" s="132" t="s">
        <v>123</v>
      </c>
      <c r="E233" s="135"/>
      <c r="F233" s="140" t="s">
        <v>57</v>
      </c>
      <c r="G233" s="139">
        <v>3</v>
      </c>
      <c r="H233" s="135"/>
      <c r="I233" s="143"/>
      <c r="J233" s="136"/>
      <c r="K233" s="136"/>
      <c r="L233" s="136" t="str">
        <f t="shared" si="16"/>
        <v/>
      </c>
      <c r="M233" s="136"/>
      <c r="N233" s="136" t="str">
        <f t="shared" si="17"/>
        <v/>
      </c>
      <c r="O233" s="136" t="str">
        <f t="shared" si="18"/>
        <v/>
      </c>
      <c r="P233" s="137" t="str">
        <f t="shared" si="19"/>
        <v/>
      </c>
    </row>
    <row r="234" spans="1:16" ht="41.4" x14ac:dyDescent="0.3">
      <c r="A234" s="132" t="s">
        <v>30</v>
      </c>
      <c r="B234" s="138" t="s">
        <v>31</v>
      </c>
      <c r="C234" s="134"/>
      <c r="D234" s="132" t="s">
        <v>50</v>
      </c>
      <c r="E234" s="135"/>
      <c r="F234" s="132" t="s">
        <v>57</v>
      </c>
      <c r="G234" s="132">
        <v>6</v>
      </c>
      <c r="H234" s="135"/>
      <c r="I234" s="135"/>
      <c r="J234" s="136"/>
      <c r="K234" s="136"/>
      <c r="L234" s="136" t="str">
        <f t="shared" si="16"/>
        <v/>
      </c>
      <c r="M234" s="136"/>
      <c r="N234" s="136" t="str">
        <f t="shared" si="17"/>
        <v/>
      </c>
      <c r="O234" s="136" t="str">
        <f t="shared" si="18"/>
        <v/>
      </c>
      <c r="P234" s="137" t="str">
        <f t="shared" si="19"/>
        <v/>
      </c>
    </row>
    <row r="235" spans="1:16" x14ac:dyDescent="0.3">
      <c r="A235" s="139" t="s">
        <v>341</v>
      </c>
      <c r="B235" s="138" t="s">
        <v>342</v>
      </c>
      <c r="C235" s="134"/>
      <c r="D235" s="132" t="s">
        <v>343</v>
      </c>
      <c r="E235" s="135"/>
      <c r="F235" s="140" t="s">
        <v>57</v>
      </c>
      <c r="G235" s="139">
        <v>3</v>
      </c>
      <c r="H235" s="135"/>
      <c r="I235" s="135"/>
      <c r="J235" s="136"/>
      <c r="K235" s="136"/>
      <c r="L235" s="136" t="str">
        <f t="shared" si="16"/>
        <v/>
      </c>
      <c r="M235" s="136"/>
      <c r="N235" s="136" t="str">
        <f t="shared" si="17"/>
        <v/>
      </c>
      <c r="O235" s="136" t="str">
        <f t="shared" si="18"/>
        <v/>
      </c>
      <c r="P235" s="137" t="str">
        <f t="shared" si="19"/>
        <v/>
      </c>
    </row>
    <row r="236" spans="1:16" x14ac:dyDescent="0.3">
      <c r="A236" s="142">
        <v>8</v>
      </c>
      <c r="B236" s="138" t="s">
        <v>87</v>
      </c>
      <c r="C236" s="134"/>
      <c r="D236" s="132" t="s">
        <v>71</v>
      </c>
      <c r="E236" s="135"/>
      <c r="F236" s="140" t="s">
        <v>57</v>
      </c>
      <c r="G236" s="139">
        <v>3</v>
      </c>
      <c r="H236" s="135"/>
      <c r="I236" s="143"/>
      <c r="J236" s="136"/>
      <c r="K236" s="136"/>
      <c r="L236" s="136" t="str">
        <f t="shared" si="16"/>
        <v/>
      </c>
      <c r="M236" s="136"/>
      <c r="N236" s="136" t="str">
        <f t="shared" si="17"/>
        <v/>
      </c>
      <c r="O236" s="136" t="str">
        <f t="shared" si="18"/>
        <v/>
      </c>
      <c r="P236" s="137" t="str">
        <f t="shared" si="19"/>
        <v/>
      </c>
    </row>
    <row r="237" spans="1:16" x14ac:dyDescent="0.3">
      <c r="A237" s="142" t="s">
        <v>344</v>
      </c>
      <c r="B237" s="138" t="s">
        <v>345</v>
      </c>
      <c r="C237" s="134"/>
      <c r="D237" s="132" t="s">
        <v>123</v>
      </c>
      <c r="E237" s="135"/>
      <c r="F237" s="140" t="s">
        <v>57</v>
      </c>
      <c r="G237" s="139">
        <v>3</v>
      </c>
      <c r="H237" s="135"/>
      <c r="I237" s="143"/>
      <c r="J237" s="136"/>
      <c r="K237" s="136"/>
      <c r="L237" s="136" t="str">
        <f t="shared" si="16"/>
        <v/>
      </c>
      <c r="M237" s="136"/>
      <c r="N237" s="136" t="str">
        <f t="shared" si="17"/>
        <v/>
      </c>
      <c r="O237" s="136" t="str">
        <f t="shared" si="18"/>
        <v/>
      </c>
      <c r="P237" s="137" t="str">
        <f t="shared" si="19"/>
        <v/>
      </c>
    </row>
    <row r="238" spans="1:16" x14ac:dyDescent="0.3">
      <c r="A238" s="142" t="s">
        <v>35</v>
      </c>
      <c r="B238" s="138" t="s">
        <v>346</v>
      </c>
      <c r="C238" s="134"/>
      <c r="D238" s="132" t="s">
        <v>347</v>
      </c>
      <c r="E238" s="135"/>
      <c r="F238" s="140" t="s">
        <v>57</v>
      </c>
      <c r="G238" s="139">
        <v>3</v>
      </c>
      <c r="H238" s="135"/>
      <c r="I238" s="143"/>
      <c r="J238" s="136"/>
      <c r="K238" s="136"/>
      <c r="L238" s="136" t="str">
        <f t="shared" si="16"/>
        <v/>
      </c>
      <c r="M238" s="136"/>
      <c r="N238" s="136" t="str">
        <f t="shared" si="17"/>
        <v/>
      </c>
      <c r="O238" s="136" t="str">
        <f t="shared" si="18"/>
        <v/>
      </c>
      <c r="P238" s="137" t="str">
        <f t="shared" si="19"/>
        <v/>
      </c>
    </row>
    <row r="239" spans="1:16" x14ac:dyDescent="0.3">
      <c r="A239" s="132" t="s">
        <v>348</v>
      </c>
      <c r="B239" s="138" t="s">
        <v>349</v>
      </c>
      <c r="C239" s="134"/>
      <c r="D239" s="132" t="s">
        <v>350</v>
      </c>
      <c r="E239" s="135"/>
      <c r="F239" s="132" t="s">
        <v>57</v>
      </c>
      <c r="G239" s="132">
        <v>3</v>
      </c>
      <c r="H239" s="135"/>
      <c r="I239" s="135"/>
      <c r="J239" s="136"/>
      <c r="K239" s="136"/>
      <c r="L239" s="136" t="str">
        <f t="shared" si="16"/>
        <v/>
      </c>
      <c r="M239" s="136"/>
      <c r="N239" s="136" t="str">
        <f t="shared" si="17"/>
        <v/>
      </c>
      <c r="O239" s="136" t="str">
        <f t="shared" si="18"/>
        <v/>
      </c>
      <c r="P239" s="137" t="str">
        <f t="shared" si="19"/>
        <v/>
      </c>
    </row>
    <row r="240" spans="1:16" x14ac:dyDescent="0.3">
      <c r="A240" s="142" t="s">
        <v>351</v>
      </c>
      <c r="B240" s="145" t="s">
        <v>352</v>
      </c>
      <c r="C240" s="134"/>
      <c r="D240" s="132" t="s">
        <v>123</v>
      </c>
      <c r="E240" s="135"/>
      <c r="F240" s="140" t="s">
        <v>57</v>
      </c>
      <c r="G240" s="139">
        <v>5</v>
      </c>
      <c r="H240" s="135"/>
      <c r="I240" s="135"/>
      <c r="J240" s="136"/>
      <c r="K240" s="136"/>
      <c r="L240" s="136" t="str">
        <f t="shared" si="16"/>
        <v/>
      </c>
      <c r="M240" s="136"/>
      <c r="N240" s="136" t="str">
        <f t="shared" si="17"/>
        <v/>
      </c>
      <c r="O240" s="136" t="str">
        <f t="shared" si="18"/>
        <v/>
      </c>
      <c r="P240" s="137" t="str">
        <f t="shared" si="19"/>
        <v/>
      </c>
    </row>
    <row r="241" spans="1:16" ht="27.6" x14ac:dyDescent="0.3">
      <c r="A241" s="139" t="s">
        <v>353</v>
      </c>
      <c r="B241" s="138" t="s">
        <v>354</v>
      </c>
      <c r="C241" s="134"/>
      <c r="D241" s="132" t="s">
        <v>355</v>
      </c>
      <c r="E241" s="135"/>
      <c r="F241" s="140" t="s">
        <v>57</v>
      </c>
      <c r="G241" s="139">
        <v>3</v>
      </c>
      <c r="H241" s="135"/>
      <c r="I241" s="135"/>
      <c r="J241" s="136"/>
      <c r="K241" s="136"/>
      <c r="L241" s="136" t="str">
        <f t="shared" si="16"/>
        <v/>
      </c>
      <c r="M241" s="136"/>
      <c r="N241" s="136" t="str">
        <f t="shared" si="17"/>
        <v/>
      </c>
      <c r="O241" s="136" t="str">
        <f t="shared" si="18"/>
        <v/>
      </c>
      <c r="P241" s="137" t="str">
        <f t="shared" si="19"/>
        <v/>
      </c>
    </row>
    <row r="242" spans="1:16" ht="22.65" customHeight="1" x14ac:dyDescent="0.3">
      <c r="A242" s="155"/>
      <c r="B242" s="162" t="s">
        <v>356</v>
      </c>
      <c r="C242" s="134"/>
      <c r="D242" s="132"/>
      <c r="E242" s="135"/>
      <c r="F242" s="140"/>
      <c r="G242" s="139"/>
      <c r="H242" s="135"/>
      <c r="I242" s="135"/>
      <c r="J242" s="136"/>
      <c r="K242" s="136"/>
      <c r="L242" s="136" t="str">
        <f t="shared" si="16"/>
        <v/>
      </c>
      <c r="M242" s="136"/>
      <c r="N242" s="136" t="str">
        <f t="shared" si="17"/>
        <v/>
      </c>
      <c r="O242" s="136" t="str">
        <f t="shared" si="18"/>
        <v/>
      </c>
      <c r="P242" s="137" t="str">
        <f t="shared" si="19"/>
        <v/>
      </c>
    </row>
    <row r="243" spans="1:16" ht="27.6" x14ac:dyDescent="0.3">
      <c r="A243" s="139" t="s">
        <v>62</v>
      </c>
      <c r="B243" s="138" t="s">
        <v>63</v>
      </c>
      <c r="C243" s="134"/>
      <c r="D243" s="132" t="s">
        <v>64</v>
      </c>
      <c r="E243" s="135"/>
      <c r="F243" s="140" t="s">
        <v>57</v>
      </c>
      <c r="G243" s="139">
        <v>4</v>
      </c>
      <c r="H243" s="135"/>
      <c r="I243" s="135"/>
      <c r="J243" s="136"/>
      <c r="K243" s="136"/>
      <c r="L243" s="136" t="str">
        <f t="shared" si="16"/>
        <v/>
      </c>
      <c r="M243" s="136"/>
      <c r="N243" s="136" t="str">
        <f t="shared" si="17"/>
        <v/>
      </c>
      <c r="O243" s="136" t="str">
        <f t="shared" si="18"/>
        <v/>
      </c>
      <c r="P243" s="137" t="str">
        <f t="shared" si="19"/>
        <v/>
      </c>
    </row>
    <row r="244" spans="1:16" ht="27.6" x14ac:dyDescent="0.3">
      <c r="A244" s="139" t="s">
        <v>235</v>
      </c>
      <c r="B244" s="138" t="s">
        <v>68</v>
      </c>
      <c r="C244" s="134"/>
      <c r="D244" s="132" t="s">
        <v>69</v>
      </c>
      <c r="E244" s="135"/>
      <c r="F244" s="140" t="s">
        <v>57</v>
      </c>
      <c r="G244" s="139">
        <v>4</v>
      </c>
      <c r="H244" s="135"/>
      <c r="I244" s="135"/>
      <c r="J244" s="136"/>
      <c r="K244" s="136"/>
      <c r="L244" s="136" t="str">
        <f t="shared" si="16"/>
        <v/>
      </c>
      <c r="M244" s="136"/>
      <c r="N244" s="136" t="str">
        <f t="shared" si="17"/>
        <v/>
      </c>
      <c r="O244" s="136" t="str">
        <f t="shared" si="18"/>
        <v/>
      </c>
      <c r="P244" s="137" t="str">
        <f t="shared" si="19"/>
        <v/>
      </c>
    </row>
    <row r="245" spans="1:16" x14ac:dyDescent="0.3">
      <c r="A245" s="139" t="s">
        <v>30</v>
      </c>
      <c r="B245" s="138" t="s">
        <v>357</v>
      </c>
      <c r="C245" s="134"/>
      <c r="D245" s="132" t="s">
        <v>316</v>
      </c>
      <c r="E245" s="135"/>
      <c r="F245" s="140" t="s">
        <v>57</v>
      </c>
      <c r="G245" s="139">
        <v>4</v>
      </c>
      <c r="H245" s="163"/>
      <c r="I245" s="135"/>
      <c r="J245" s="136"/>
      <c r="K245" s="136"/>
      <c r="L245" s="136" t="str">
        <f t="shared" si="16"/>
        <v/>
      </c>
      <c r="M245" s="136"/>
      <c r="N245" s="136" t="str">
        <f t="shared" si="17"/>
        <v/>
      </c>
      <c r="O245" s="136" t="str">
        <f t="shared" si="18"/>
        <v/>
      </c>
      <c r="P245" s="137" t="str">
        <f t="shared" si="19"/>
        <v/>
      </c>
    </row>
    <row r="246" spans="1:16" x14ac:dyDescent="0.3">
      <c r="A246" s="139" t="s">
        <v>358</v>
      </c>
      <c r="B246" s="145" t="s">
        <v>87</v>
      </c>
      <c r="C246" s="134"/>
      <c r="D246" s="132" t="s">
        <v>71</v>
      </c>
      <c r="E246" s="135"/>
      <c r="F246" s="140" t="s">
        <v>57</v>
      </c>
      <c r="G246" s="139">
        <v>2</v>
      </c>
      <c r="H246" s="163"/>
      <c r="I246" s="135"/>
      <c r="J246" s="136"/>
      <c r="K246" s="136"/>
      <c r="L246" s="136" t="str">
        <f t="shared" si="16"/>
        <v/>
      </c>
      <c r="M246" s="136"/>
      <c r="N246" s="136" t="str">
        <f t="shared" si="17"/>
        <v/>
      </c>
      <c r="O246" s="136" t="str">
        <f t="shared" si="18"/>
        <v/>
      </c>
      <c r="P246" s="137" t="str">
        <f t="shared" si="19"/>
        <v/>
      </c>
    </row>
    <row r="247" spans="1:16" x14ac:dyDescent="0.3">
      <c r="A247" s="139" t="s">
        <v>359</v>
      </c>
      <c r="B247" s="145" t="s">
        <v>360</v>
      </c>
      <c r="C247" s="134"/>
      <c r="D247" s="132" t="s">
        <v>361</v>
      </c>
      <c r="E247" s="135"/>
      <c r="F247" s="140" t="s">
        <v>57</v>
      </c>
      <c r="G247" s="139">
        <v>2</v>
      </c>
      <c r="H247" s="135"/>
      <c r="I247" s="135"/>
      <c r="J247" s="136"/>
      <c r="K247" s="136"/>
      <c r="L247" s="136" t="str">
        <f t="shared" si="16"/>
        <v/>
      </c>
      <c r="M247" s="136"/>
      <c r="N247" s="136" t="str">
        <f t="shared" si="17"/>
        <v/>
      </c>
      <c r="O247" s="136" t="str">
        <f t="shared" si="18"/>
        <v/>
      </c>
      <c r="P247" s="137" t="str">
        <f t="shared" si="19"/>
        <v/>
      </c>
    </row>
    <row r="248" spans="1:16" x14ac:dyDescent="0.3">
      <c r="A248" s="139">
        <v>16</v>
      </c>
      <c r="B248" s="138" t="s">
        <v>86</v>
      </c>
      <c r="C248" s="134"/>
      <c r="D248" s="132" t="s">
        <v>73</v>
      </c>
      <c r="E248" s="135"/>
      <c r="F248" s="140" t="s">
        <v>57</v>
      </c>
      <c r="G248" s="139">
        <v>2</v>
      </c>
      <c r="H248" s="135"/>
      <c r="I248" s="135"/>
      <c r="J248" s="136"/>
      <c r="K248" s="136"/>
      <c r="L248" s="136" t="str">
        <f t="shared" si="16"/>
        <v/>
      </c>
      <c r="M248" s="136"/>
      <c r="N248" s="136" t="str">
        <f t="shared" si="17"/>
        <v/>
      </c>
      <c r="O248" s="136" t="str">
        <f t="shared" si="18"/>
        <v/>
      </c>
      <c r="P248" s="137" t="str">
        <f t="shared" si="19"/>
        <v/>
      </c>
    </row>
    <row r="249" spans="1:16" x14ac:dyDescent="0.3">
      <c r="A249" s="139" t="s">
        <v>341</v>
      </c>
      <c r="B249" s="138" t="s">
        <v>342</v>
      </c>
      <c r="C249" s="134"/>
      <c r="D249" s="132" t="s">
        <v>343</v>
      </c>
      <c r="E249" s="135"/>
      <c r="F249" s="140" t="s">
        <v>57</v>
      </c>
      <c r="G249" s="139">
        <v>2</v>
      </c>
      <c r="H249" s="135"/>
      <c r="I249" s="135"/>
      <c r="J249" s="136"/>
      <c r="K249" s="136"/>
      <c r="L249" s="136" t="str">
        <f t="shared" si="16"/>
        <v/>
      </c>
      <c r="M249" s="136"/>
      <c r="N249" s="136" t="str">
        <f t="shared" si="17"/>
        <v/>
      </c>
      <c r="O249" s="136" t="str">
        <f t="shared" si="18"/>
        <v/>
      </c>
      <c r="P249" s="137" t="str">
        <f t="shared" si="19"/>
        <v/>
      </c>
    </row>
    <row r="250" spans="1:16" x14ac:dyDescent="0.3">
      <c r="A250" s="139" t="s">
        <v>35</v>
      </c>
      <c r="B250" s="138" t="s">
        <v>346</v>
      </c>
      <c r="C250" s="134"/>
      <c r="D250" s="132" t="s">
        <v>347</v>
      </c>
      <c r="E250" s="135"/>
      <c r="F250" s="140" t="s">
        <v>57</v>
      </c>
      <c r="G250" s="139">
        <v>2</v>
      </c>
      <c r="H250" s="135"/>
      <c r="I250" s="135"/>
      <c r="J250" s="136"/>
      <c r="K250" s="136"/>
      <c r="L250" s="136" t="str">
        <f t="shared" si="16"/>
        <v/>
      </c>
      <c r="M250" s="136"/>
      <c r="N250" s="136" t="str">
        <f t="shared" si="17"/>
        <v/>
      </c>
      <c r="O250" s="136" t="str">
        <f t="shared" si="18"/>
        <v/>
      </c>
      <c r="P250" s="137" t="str">
        <f t="shared" si="19"/>
        <v/>
      </c>
    </row>
    <row r="251" spans="1:16" ht="41.4" x14ac:dyDescent="0.3">
      <c r="A251" s="139">
        <v>45</v>
      </c>
      <c r="B251" s="138" t="s">
        <v>88</v>
      </c>
      <c r="C251" s="134"/>
      <c r="D251" s="132" t="s">
        <v>89</v>
      </c>
      <c r="E251" s="135"/>
      <c r="F251" s="140" t="s">
        <v>59</v>
      </c>
      <c r="G251" s="139">
        <v>4</v>
      </c>
      <c r="H251" s="135"/>
      <c r="I251" s="135"/>
      <c r="J251" s="136"/>
      <c r="K251" s="136"/>
      <c r="L251" s="136" t="str">
        <f t="shared" si="16"/>
        <v/>
      </c>
      <c r="M251" s="136"/>
      <c r="N251" s="136" t="str">
        <f t="shared" si="17"/>
        <v/>
      </c>
      <c r="O251" s="136" t="str">
        <f t="shared" si="18"/>
        <v/>
      </c>
      <c r="P251" s="137" t="str">
        <f t="shared" si="19"/>
        <v/>
      </c>
    </row>
    <row r="252" spans="1:16" x14ac:dyDescent="0.3">
      <c r="A252" s="139" t="s">
        <v>35</v>
      </c>
      <c r="B252" s="138" t="s">
        <v>92</v>
      </c>
      <c r="C252" s="134"/>
      <c r="D252" s="132" t="s">
        <v>93</v>
      </c>
      <c r="E252" s="135"/>
      <c r="F252" s="140" t="s">
        <v>57</v>
      </c>
      <c r="G252" s="139">
        <v>4</v>
      </c>
      <c r="H252" s="135"/>
      <c r="I252" s="135"/>
      <c r="J252" s="136"/>
      <c r="K252" s="136"/>
      <c r="L252" s="136" t="str">
        <f t="shared" si="16"/>
        <v/>
      </c>
      <c r="M252" s="136"/>
      <c r="N252" s="136" t="str">
        <f t="shared" si="17"/>
        <v/>
      </c>
      <c r="O252" s="136" t="str">
        <f t="shared" si="18"/>
        <v/>
      </c>
      <c r="P252" s="137" t="str">
        <f t="shared" si="19"/>
        <v/>
      </c>
    </row>
    <row r="253" spans="1:16" ht="27.6" x14ac:dyDescent="0.3">
      <c r="A253" s="139" t="s">
        <v>143</v>
      </c>
      <c r="B253" s="138" t="s">
        <v>313</v>
      </c>
      <c r="C253" s="134"/>
      <c r="D253" s="132" t="s">
        <v>314</v>
      </c>
      <c r="E253" s="135"/>
      <c r="F253" s="140" t="s">
        <v>57</v>
      </c>
      <c r="G253" s="139">
        <v>2</v>
      </c>
      <c r="H253" s="135"/>
      <c r="I253" s="135"/>
      <c r="J253" s="136"/>
      <c r="K253" s="136"/>
      <c r="L253" s="136" t="str">
        <f t="shared" si="16"/>
        <v/>
      </c>
      <c r="M253" s="136"/>
      <c r="N253" s="136" t="str">
        <f t="shared" si="17"/>
        <v/>
      </c>
      <c r="O253" s="136" t="str">
        <f t="shared" si="18"/>
        <v/>
      </c>
      <c r="P253" s="137" t="str">
        <f t="shared" si="19"/>
        <v/>
      </c>
    </row>
    <row r="254" spans="1:16" x14ac:dyDescent="0.3">
      <c r="A254" s="142" t="s">
        <v>35</v>
      </c>
      <c r="B254" s="138" t="s">
        <v>48</v>
      </c>
      <c r="C254" s="134"/>
      <c r="D254" s="132" t="s">
        <v>56</v>
      </c>
      <c r="E254" s="135"/>
      <c r="F254" s="140" t="s">
        <v>57</v>
      </c>
      <c r="G254" s="139">
        <v>2</v>
      </c>
      <c r="H254" s="135"/>
      <c r="I254" s="135"/>
      <c r="J254" s="136"/>
      <c r="K254" s="136"/>
      <c r="L254" s="136" t="str">
        <f t="shared" si="16"/>
        <v/>
      </c>
      <c r="M254" s="136"/>
      <c r="N254" s="136" t="str">
        <f t="shared" si="17"/>
        <v/>
      </c>
      <c r="O254" s="136" t="str">
        <f t="shared" si="18"/>
        <v/>
      </c>
      <c r="P254" s="137" t="str">
        <f t="shared" si="19"/>
        <v/>
      </c>
    </row>
    <row r="255" spans="1:16" ht="27.6" x14ac:dyDescent="0.3">
      <c r="A255" s="142" t="s">
        <v>353</v>
      </c>
      <c r="B255" s="138" t="s">
        <v>354</v>
      </c>
      <c r="C255" s="134"/>
      <c r="D255" s="132" t="s">
        <v>355</v>
      </c>
      <c r="E255" s="135"/>
      <c r="F255" s="140" t="s">
        <v>57</v>
      </c>
      <c r="G255" s="139">
        <v>2</v>
      </c>
      <c r="H255" s="135"/>
      <c r="I255" s="143"/>
      <c r="J255" s="136"/>
      <c r="K255" s="136"/>
      <c r="L255" s="136" t="str">
        <f t="shared" si="16"/>
        <v/>
      </c>
      <c r="M255" s="136"/>
      <c r="N255" s="136" t="str">
        <f t="shared" si="17"/>
        <v/>
      </c>
      <c r="O255" s="136" t="str">
        <f t="shared" si="18"/>
        <v/>
      </c>
      <c r="P255" s="137" t="str">
        <f t="shared" si="19"/>
        <v/>
      </c>
    </row>
    <row r="256" spans="1:16" x14ac:dyDescent="0.3">
      <c r="A256" s="142" t="s">
        <v>35</v>
      </c>
      <c r="B256" s="138" t="s">
        <v>362</v>
      </c>
      <c r="C256" s="134"/>
      <c r="D256" s="132" t="s">
        <v>363</v>
      </c>
      <c r="E256" s="135"/>
      <c r="F256" s="140" t="s">
        <v>57</v>
      </c>
      <c r="G256" s="139">
        <v>4</v>
      </c>
      <c r="H256" s="135"/>
      <c r="I256" s="143"/>
      <c r="J256" s="136"/>
      <c r="K256" s="136"/>
      <c r="L256" s="136" t="str">
        <f t="shared" si="16"/>
        <v/>
      </c>
      <c r="M256" s="136"/>
      <c r="N256" s="136" t="str">
        <f t="shared" si="17"/>
        <v/>
      </c>
      <c r="O256" s="136" t="str">
        <f t="shared" si="18"/>
        <v/>
      </c>
      <c r="P256" s="137" t="str">
        <f t="shared" si="19"/>
        <v/>
      </c>
    </row>
    <row r="257" spans="1:16" x14ac:dyDescent="0.3">
      <c r="A257" s="142" t="s">
        <v>35</v>
      </c>
      <c r="B257" s="138" t="s">
        <v>364</v>
      </c>
      <c r="C257" s="134"/>
      <c r="D257" s="132" t="s">
        <v>365</v>
      </c>
      <c r="E257" s="135"/>
      <c r="F257" s="140" t="s">
        <v>57</v>
      </c>
      <c r="G257" s="139">
        <v>2</v>
      </c>
      <c r="H257" s="135"/>
      <c r="I257" s="143"/>
      <c r="J257" s="136"/>
      <c r="K257" s="136"/>
      <c r="L257" s="136" t="str">
        <f t="shared" si="16"/>
        <v/>
      </c>
      <c r="M257" s="136"/>
      <c r="N257" s="136" t="str">
        <f t="shared" si="17"/>
        <v/>
      </c>
      <c r="O257" s="136" t="str">
        <f t="shared" si="18"/>
        <v/>
      </c>
      <c r="P257" s="137" t="str">
        <f t="shared" si="19"/>
        <v/>
      </c>
    </row>
    <row r="258" spans="1:16" x14ac:dyDescent="0.3">
      <c r="A258" s="142" t="s">
        <v>35</v>
      </c>
      <c r="B258" s="138" t="s">
        <v>366</v>
      </c>
      <c r="C258" s="134"/>
      <c r="D258" s="132"/>
      <c r="E258" s="135"/>
      <c r="F258" s="140" t="s">
        <v>57</v>
      </c>
      <c r="G258" s="139">
        <v>4</v>
      </c>
      <c r="H258" s="135"/>
      <c r="I258" s="143"/>
      <c r="J258" s="136"/>
      <c r="K258" s="136"/>
      <c r="L258" s="136" t="str">
        <f t="shared" si="16"/>
        <v/>
      </c>
      <c r="M258" s="136"/>
      <c r="N258" s="136" t="str">
        <f t="shared" si="17"/>
        <v/>
      </c>
      <c r="O258" s="136" t="str">
        <f t="shared" si="18"/>
        <v/>
      </c>
      <c r="P258" s="137" t="str">
        <f t="shared" si="19"/>
        <v/>
      </c>
    </row>
    <row r="259" spans="1:16" x14ac:dyDescent="0.3">
      <c r="A259" s="142" t="s">
        <v>35</v>
      </c>
      <c r="B259" s="138" t="s">
        <v>367</v>
      </c>
      <c r="C259" s="134"/>
      <c r="D259" s="132"/>
      <c r="E259" s="135"/>
      <c r="F259" s="140" t="s">
        <v>57</v>
      </c>
      <c r="G259" s="139">
        <v>2</v>
      </c>
      <c r="H259" s="135"/>
      <c r="I259" s="143"/>
      <c r="J259" s="136"/>
      <c r="K259" s="136"/>
      <c r="L259" s="136" t="str">
        <f t="shared" si="16"/>
        <v/>
      </c>
      <c r="M259" s="136"/>
      <c r="N259" s="136" t="str">
        <f t="shared" si="17"/>
        <v/>
      </c>
      <c r="O259" s="136" t="str">
        <f t="shared" si="18"/>
        <v/>
      </c>
      <c r="P259" s="137" t="str">
        <f t="shared" si="19"/>
        <v/>
      </c>
    </row>
    <row r="260" spans="1:16" x14ac:dyDescent="0.3">
      <c r="A260" s="142" t="s">
        <v>35</v>
      </c>
      <c r="B260" s="138" t="s">
        <v>368</v>
      </c>
      <c r="C260" s="134"/>
      <c r="D260" s="132"/>
      <c r="E260" s="135"/>
      <c r="F260" s="140" t="s">
        <v>57</v>
      </c>
      <c r="G260" s="139">
        <v>4</v>
      </c>
      <c r="H260" s="135"/>
      <c r="I260" s="143"/>
      <c r="J260" s="136"/>
      <c r="K260" s="136"/>
      <c r="L260" s="136"/>
      <c r="M260" s="136"/>
      <c r="N260" s="136"/>
      <c r="O260" s="136"/>
      <c r="P260" s="137"/>
    </row>
    <row r="261" spans="1:16" x14ac:dyDescent="0.3">
      <c r="A261" s="142" t="s">
        <v>35</v>
      </c>
      <c r="B261" s="138" t="s">
        <v>369</v>
      </c>
      <c r="C261" s="134"/>
      <c r="D261" s="132"/>
      <c r="E261" s="135"/>
      <c r="F261" s="140" t="s">
        <v>57</v>
      </c>
      <c r="G261" s="139">
        <v>2</v>
      </c>
      <c r="H261" s="135"/>
      <c r="I261" s="143"/>
      <c r="J261" s="136"/>
      <c r="K261" s="136"/>
      <c r="L261" s="136"/>
      <c r="M261" s="136"/>
      <c r="N261" s="136"/>
      <c r="O261" s="136"/>
      <c r="P261" s="137"/>
    </row>
    <row r="262" spans="1:16" x14ac:dyDescent="0.3">
      <c r="A262" s="142" t="s">
        <v>35</v>
      </c>
      <c r="B262" s="138" t="s">
        <v>370</v>
      </c>
      <c r="C262" s="134"/>
      <c r="D262" s="132"/>
      <c r="E262" s="135"/>
      <c r="F262" s="140" t="s">
        <v>57</v>
      </c>
      <c r="G262" s="139">
        <v>100</v>
      </c>
      <c r="H262" s="135"/>
      <c r="I262" s="143"/>
      <c r="J262" s="136"/>
      <c r="K262" s="136"/>
      <c r="L262" s="136" t="str">
        <f t="shared" ref="L262:L326" si="20">IF(J262="","",J262*K262)</f>
        <v/>
      </c>
      <c r="M262" s="136"/>
      <c r="N262" s="136" t="str">
        <f t="shared" ref="N262:N326" si="21">IF(J262="","",J262*M262)</f>
        <v/>
      </c>
      <c r="O262" s="136" t="str">
        <f t="shared" ref="O262:O326" si="22">IF(J262="","",K262+M262)</f>
        <v/>
      </c>
      <c r="P262" s="137" t="str">
        <f t="shared" ref="P262:P326" si="23">IF(J262="","",J262*O262)</f>
        <v/>
      </c>
    </row>
    <row r="263" spans="1:16" x14ac:dyDescent="0.3">
      <c r="A263" s="132" t="s">
        <v>35</v>
      </c>
      <c r="B263" s="138" t="s">
        <v>371</v>
      </c>
      <c r="C263" s="134"/>
      <c r="D263" s="132"/>
      <c r="E263" s="135"/>
      <c r="F263" s="132" t="s">
        <v>57</v>
      </c>
      <c r="G263" s="132">
        <v>4</v>
      </c>
      <c r="H263" s="135"/>
      <c r="I263" s="135"/>
      <c r="J263" s="136"/>
      <c r="K263" s="136"/>
      <c r="L263" s="136" t="str">
        <f t="shared" si="20"/>
        <v/>
      </c>
      <c r="M263" s="136"/>
      <c r="N263" s="136" t="str">
        <f t="shared" si="21"/>
        <v/>
      </c>
      <c r="O263" s="136" t="str">
        <f t="shared" si="22"/>
        <v/>
      </c>
      <c r="P263" s="137" t="str">
        <f t="shared" si="23"/>
        <v/>
      </c>
    </row>
    <row r="264" spans="1:16" x14ac:dyDescent="0.3">
      <c r="A264" s="139" t="s">
        <v>35</v>
      </c>
      <c r="B264" s="138" t="s">
        <v>372</v>
      </c>
      <c r="C264" s="134"/>
      <c r="D264" s="132"/>
      <c r="E264" s="135"/>
      <c r="F264" s="140" t="s">
        <v>57</v>
      </c>
      <c r="G264" s="139">
        <v>2</v>
      </c>
      <c r="H264" s="135"/>
      <c r="I264" s="135"/>
      <c r="J264" s="136"/>
      <c r="K264" s="136"/>
      <c r="L264" s="136" t="str">
        <f t="shared" si="20"/>
        <v/>
      </c>
      <c r="M264" s="136"/>
      <c r="N264" s="136" t="str">
        <f t="shared" si="21"/>
        <v/>
      </c>
      <c r="O264" s="136" t="str">
        <f t="shared" si="22"/>
        <v/>
      </c>
      <c r="P264" s="137" t="str">
        <f t="shared" si="23"/>
        <v/>
      </c>
    </row>
    <row r="265" spans="1:16" x14ac:dyDescent="0.3">
      <c r="A265" s="132" t="s">
        <v>35</v>
      </c>
      <c r="B265" s="138" t="s">
        <v>373</v>
      </c>
      <c r="C265" s="134"/>
      <c r="D265" s="132"/>
      <c r="E265" s="135"/>
      <c r="F265" s="132" t="s">
        <v>57</v>
      </c>
      <c r="G265" s="132">
        <v>4</v>
      </c>
      <c r="H265" s="135"/>
      <c r="I265" s="135"/>
      <c r="J265" s="136"/>
      <c r="K265" s="136"/>
      <c r="L265" s="136" t="str">
        <f t="shared" si="20"/>
        <v/>
      </c>
      <c r="M265" s="136"/>
      <c r="N265" s="136" t="str">
        <f t="shared" si="21"/>
        <v/>
      </c>
      <c r="O265" s="136" t="str">
        <f t="shared" si="22"/>
        <v/>
      </c>
      <c r="P265" s="137" t="str">
        <f t="shared" si="23"/>
        <v/>
      </c>
    </row>
    <row r="266" spans="1:16" x14ac:dyDescent="0.3">
      <c r="A266" s="139" t="s">
        <v>35</v>
      </c>
      <c r="B266" s="138" t="s">
        <v>374</v>
      </c>
      <c r="C266" s="134"/>
      <c r="D266" s="132"/>
      <c r="E266" s="135"/>
      <c r="F266" s="140" t="s">
        <v>57</v>
      </c>
      <c r="G266" s="139">
        <v>12</v>
      </c>
      <c r="H266" s="135"/>
      <c r="I266" s="135"/>
      <c r="J266" s="136"/>
      <c r="K266" s="136"/>
      <c r="L266" s="136" t="str">
        <f t="shared" si="20"/>
        <v/>
      </c>
      <c r="M266" s="136"/>
      <c r="N266" s="136" t="str">
        <f t="shared" si="21"/>
        <v/>
      </c>
      <c r="O266" s="136" t="str">
        <f t="shared" si="22"/>
        <v/>
      </c>
      <c r="P266" s="137" t="str">
        <f t="shared" si="23"/>
        <v/>
      </c>
    </row>
    <row r="267" spans="1:16" x14ac:dyDescent="0.3">
      <c r="A267" s="139" t="s">
        <v>35</v>
      </c>
      <c r="B267" s="138" t="s">
        <v>375</v>
      </c>
      <c r="C267" s="134"/>
      <c r="D267" s="132"/>
      <c r="E267" s="135"/>
      <c r="F267" s="140" t="s">
        <v>57</v>
      </c>
      <c r="G267" s="139">
        <v>4</v>
      </c>
      <c r="H267" s="135"/>
      <c r="I267" s="135"/>
      <c r="J267" s="136"/>
      <c r="K267" s="136"/>
      <c r="L267" s="136" t="str">
        <f t="shared" si="20"/>
        <v/>
      </c>
      <c r="M267" s="136"/>
      <c r="N267" s="136" t="str">
        <f t="shared" si="21"/>
        <v/>
      </c>
      <c r="O267" s="136" t="str">
        <f t="shared" si="22"/>
        <v/>
      </c>
      <c r="P267" s="137" t="str">
        <f t="shared" si="23"/>
        <v/>
      </c>
    </row>
    <row r="268" spans="1:16" x14ac:dyDescent="0.3">
      <c r="A268" s="139" t="s">
        <v>35</v>
      </c>
      <c r="B268" s="138" t="s">
        <v>376</v>
      </c>
      <c r="C268" s="134"/>
      <c r="D268" s="132"/>
      <c r="E268" s="135"/>
      <c r="F268" s="140" t="s">
        <v>57</v>
      </c>
      <c r="G268" s="139">
        <v>4</v>
      </c>
      <c r="H268" s="135"/>
      <c r="I268" s="135"/>
      <c r="J268" s="136"/>
      <c r="K268" s="136"/>
      <c r="L268" s="136" t="str">
        <f t="shared" si="20"/>
        <v/>
      </c>
      <c r="M268" s="136"/>
      <c r="N268" s="136" t="str">
        <f t="shared" si="21"/>
        <v/>
      </c>
      <c r="O268" s="136" t="str">
        <f t="shared" si="22"/>
        <v/>
      </c>
      <c r="P268" s="137" t="str">
        <f t="shared" si="23"/>
        <v/>
      </c>
    </row>
    <row r="269" spans="1:16" x14ac:dyDescent="0.3">
      <c r="A269" s="139" t="s">
        <v>35</v>
      </c>
      <c r="B269" s="138" t="s">
        <v>377</v>
      </c>
      <c r="C269" s="134"/>
      <c r="D269" s="132"/>
      <c r="E269" s="135"/>
      <c r="F269" s="140" t="s">
        <v>57</v>
      </c>
      <c r="G269" s="139">
        <v>10</v>
      </c>
      <c r="H269" s="135"/>
      <c r="I269" s="135"/>
      <c r="J269" s="136"/>
      <c r="K269" s="136"/>
      <c r="L269" s="136" t="str">
        <f t="shared" si="20"/>
        <v/>
      </c>
      <c r="M269" s="136"/>
      <c r="N269" s="136" t="str">
        <f t="shared" si="21"/>
        <v/>
      </c>
      <c r="O269" s="136" t="str">
        <f t="shared" si="22"/>
        <v/>
      </c>
      <c r="P269" s="137" t="str">
        <f t="shared" si="23"/>
        <v/>
      </c>
    </row>
    <row r="270" spans="1:16" x14ac:dyDescent="0.3">
      <c r="A270" s="142" t="s">
        <v>35</v>
      </c>
      <c r="B270" s="138" t="s">
        <v>378</v>
      </c>
      <c r="C270" s="134"/>
      <c r="D270" s="132"/>
      <c r="E270" s="135"/>
      <c r="F270" s="140" t="s">
        <v>57</v>
      </c>
      <c r="G270" s="139">
        <v>2</v>
      </c>
      <c r="H270" s="135"/>
      <c r="I270" s="143"/>
      <c r="J270" s="136"/>
      <c r="K270" s="136"/>
      <c r="L270" s="136" t="str">
        <f t="shared" si="20"/>
        <v/>
      </c>
      <c r="M270" s="136"/>
      <c r="N270" s="136" t="str">
        <f t="shared" si="21"/>
        <v/>
      </c>
      <c r="O270" s="136" t="str">
        <f t="shared" si="22"/>
        <v/>
      </c>
      <c r="P270" s="137" t="str">
        <f t="shared" si="23"/>
        <v/>
      </c>
    </row>
    <row r="271" spans="1:16" x14ac:dyDescent="0.3">
      <c r="A271" s="142" t="s">
        <v>35</v>
      </c>
      <c r="B271" s="138" t="s">
        <v>379</v>
      </c>
      <c r="C271" s="134"/>
      <c r="D271" s="132"/>
      <c r="E271" s="135"/>
      <c r="F271" s="140" t="s">
        <v>57</v>
      </c>
      <c r="G271" s="139">
        <v>2</v>
      </c>
      <c r="H271" s="135"/>
      <c r="I271" s="143"/>
      <c r="J271" s="136"/>
      <c r="K271" s="136"/>
      <c r="L271" s="136" t="str">
        <f t="shared" si="20"/>
        <v/>
      </c>
      <c r="M271" s="136"/>
      <c r="N271" s="136" t="str">
        <f t="shared" si="21"/>
        <v/>
      </c>
      <c r="O271" s="136" t="str">
        <f t="shared" si="22"/>
        <v/>
      </c>
      <c r="P271" s="137" t="str">
        <f t="shared" si="23"/>
        <v/>
      </c>
    </row>
    <row r="272" spans="1:16" x14ac:dyDescent="0.3">
      <c r="A272" s="155"/>
      <c r="B272" s="156" t="s">
        <v>380</v>
      </c>
      <c r="C272" s="134"/>
      <c r="D272" s="132"/>
      <c r="E272" s="135"/>
      <c r="F272" s="140"/>
      <c r="G272" s="139"/>
      <c r="H272" s="135"/>
      <c r="I272" s="143"/>
      <c r="J272" s="136"/>
      <c r="K272" s="136"/>
      <c r="L272" s="136" t="str">
        <f t="shared" si="20"/>
        <v/>
      </c>
      <c r="M272" s="136"/>
      <c r="N272" s="136" t="str">
        <f t="shared" si="21"/>
        <v/>
      </c>
      <c r="O272" s="136" t="str">
        <f t="shared" si="22"/>
        <v/>
      </c>
      <c r="P272" s="137" t="str">
        <f t="shared" si="23"/>
        <v/>
      </c>
    </row>
    <row r="273" spans="1:16" x14ac:dyDescent="0.3">
      <c r="A273" s="132" t="s">
        <v>381</v>
      </c>
      <c r="B273" s="138" t="s">
        <v>382</v>
      </c>
      <c r="C273" s="134"/>
      <c r="D273" s="132" t="s">
        <v>383</v>
      </c>
      <c r="E273" s="135"/>
      <c r="F273" s="132" t="s">
        <v>57</v>
      </c>
      <c r="G273" s="132">
        <v>1</v>
      </c>
      <c r="H273" s="135"/>
      <c r="I273" s="135"/>
      <c r="J273" s="136"/>
      <c r="K273" s="136"/>
      <c r="L273" s="136" t="str">
        <f t="shared" si="20"/>
        <v/>
      </c>
      <c r="M273" s="136"/>
      <c r="N273" s="136" t="str">
        <f t="shared" si="21"/>
        <v/>
      </c>
      <c r="O273" s="136" t="str">
        <f t="shared" si="22"/>
        <v/>
      </c>
      <c r="P273" s="137" t="str">
        <f t="shared" si="23"/>
        <v/>
      </c>
    </row>
    <row r="274" spans="1:16" x14ac:dyDescent="0.3">
      <c r="A274" s="139" t="s">
        <v>384</v>
      </c>
      <c r="B274" s="138" t="s">
        <v>385</v>
      </c>
      <c r="C274" s="134"/>
      <c r="D274" s="132" t="s">
        <v>386</v>
      </c>
      <c r="E274" s="135"/>
      <c r="F274" s="140" t="s">
        <v>57</v>
      </c>
      <c r="G274" s="139">
        <v>1</v>
      </c>
      <c r="H274" s="135"/>
      <c r="I274" s="135"/>
      <c r="J274" s="136"/>
      <c r="K274" s="136"/>
      <c r="L274" s="136" t="str">
        <f t="shared" si="20"/>
        <v/>
      </c>
      <c r="M274" s="136"/>
      <c r="N274" s="136" t="str">
        <f t="shared" si="21"/>
        <v/>
      </c>
      <c r="O274" s="136" t="str">
        <f t="shared" si="22"/>
        <v/>
      </c>
      <c r="P274" s="137" t="str">
        <f t="shared" si="23"/>
        <v/>
      </c>
    </row>
    <row r="275" spans="1:16" ht="27.6" x14ac:dyDescent="0.3">
      <c r="A275" s="139">
        <v>4</v>
      </c>
      <c r="B275" s="138" t="s">
        <v>308</v>
      </c>
      <c r="C275" s="134"/>
      <c r="D275" s="132" t="s">
        <v>309</v>
      </c>
      <c r="E275" s="135"/>
      <c r="F275" s="140" t="s">
        <v>57</v>
      </c>
      <c r="G275" s="139">
        <v>1</v>
      </c>
      <c r="H275" s="135"/>
      <c r="I275" s="135"/>
      <c r="J275" s="136"/>
      <c r="K275" s="136"/>
      <c r="L275" s="136" t="str">
        <f t="shared" si="20"/>
        <v/>
      </c>
      <c r="M275" s="136"/>
      <c r="N275" s="136" t="str">
        <f t="shared" si="21"/>
        <v/>
      </c>
      <c r="O275" s="136" t="str">
        <f t="shared" si="22"/>
        <v/>
      </c>
      <c r="P275" s="137" t="str">
        <f t="shared" si="23"/>
        <v/>
      </c>
    </row>
    <row r="276" spans="1:16" ht="27.6" x14ac:dyDescent="0.3">
      <c r="A276" s="139">
        <v>5</v>
      </c>
      <c r="B276" s="138" t="s">
        <v>68</v>
      </c>
      <c r="C276" s="134"/>
      <c r="D276" s="132" t="s">
        <v>69</v>
      </c>
      <c r="E276" s="135"/>
      <c r="F276" s="140" t="s">
        <v>57</v>
      </c>
      <c r="G276" s="139">
        <v>1</v>
      </c>
      <c r="H276" s="135"/>
      <c r="I276" s="135"/>
      <c r="J276" s="136"/>
      <c r="K276" s="136"/>
      <c r="L276" s="136" t="str">
        <f t="shared" si="20"/>
        <v/>
      </c>
      <c r="M276" s="136"/>
      <c r="N276" s="136" t="str">
        <f t="shared" si="21"/>
        <v/>
      </c>
      <c r="O276" s="136" t="str">
        <f t="shared" si="22"/>
        <v/>
      </c>
      <c r="P276" s="137" t="str">
        <f t="shared" si="23"/>
        <v/>
      </c>
    </row>
    <row r="277" spans="1:16" x14ac:dyDescent="0.3">
      <c r="A277" s="139">
        <v>86</v>
      </c>
      <c r="B277" s="138" t="s">
        <v>387</v>
      </c>
      <c r="C277" s="134"/>
      <c r="D277" s="132"/>
      <c r="E277" s="135"/>
      <c r="F277" s="140" t="s">
        <v>57</v>
      </c>
      <c r="G277" s="139">
        <v>25</v>
      </c>
      <c r="H277" s="135"/>
      <c r="I277" s="135"/>
      <c r="J277" s="136"/>
      <c r="K277" s="136"/>
      <c r="L277" s="136" t="str">
        <f t="shared" si="20"/>
        <v/>
      </c>
      <c r="M277" s="136"/>
      <c r="N277" s="136" t="str">
        <f t="shared" si="21"/>
        <v/>
      </c>
      <c r="O277" s="136" t="str">
        <f t="shared" si="22"/>
        <v/>
      </c>
      <c r="P277" s="137" t="str">
        <f t="shared" si="23"/>
        <v/>
      </c>
    </row>
    <row r="278" spans="1:16" ht="27.6" x14ac:dyDescent="0.3">
      <c r="A278" s="142">
        <v>190</v>
      </c>
      <c r="B278" s="138" t="s">
        <v>388</v>
      </c>
      <c r="C278" s="134"/>
      <c r="D278" s="132"/>
      <c r="E278" s="135"/>
      <c r="F278" s="140" t="s">
        <v>57</v>
      </c>
      <c r="G278" s="139">
        <v>1</v>
      </c>
      <c r="H278" s="135"/>
      <c r="I278" s="143"/>
      <c r="J278" s="136"/>
      <c r="K278" s="136"/>
      <c r="L278" s="136" t="str">
        <f t="shared" si="20"/>
        <v/>
      </c>
      <c r="M278" s="136"/>
      <c r="N278" s="136" t="str">
        <f t="shared" si="21"/>
        <v/>
      </c>
      <c r="O278" s="136" t="str">
        <f t="shared" si="22"/>
        <v/>
      </c>
      <c r="P278" s="137" t="str">
        <f t="shared" si="23"/>
        <v/>
      </c>
    </row>
    <row r="279" spans="1:16" ht="27.6" x14ac:dyDescent="0.3">
      <c r="A279" s="142" t="s">
        <v>389</v>
      </c>
      <c r="B279" s="138" t="s">
        <v>390</v>
      </c>
      <c r="C279" s="134"/>
      <c r="D279" s="132" t="s">
        <v>312</v>
      </c>
      <c r="E279" s="135"/>
      <c r="F279" s="140" t="s">
        <v>57</v>
      </c>
      <c r="G279" s="139">
        <v>1</v>
      </c>
      <c r="H279" s="135"/>
      <c r="I279" s="143"/>
      <c r="J279" s="136"/>
      <c r="K279" s="136"/>
      <c r="L279" s="136" t="str">
        <f t="shared" si="20"/>
        <v/>
      </c>
      <c r="M279" s="136"/>
      <c r="N279" s="136" t="str">
        <f t="shared" si="21"/>
        <v/>
      </c>
      <c r="O279" s="136" t="str">
        <f t="shared" si="22"/>
        <v/>
      </c>
      <c r="P279" s="137" t="str">
        <f t="shared" si="23"/>
        <v/>
      </c>
    </row>
    <row r="280" spans="1:16" x14ac:dyDescent="0.3">
      <c r="A280" s="142" t="s">
        <v>35</v>
      </c>
      <c r="B280" s="138" t="s">
        <v>391</v>
      </c>
      <c r="C280" s="134"/>
      <c r="D280" s="132"/>
      <c r="E280" s="135"/>
      <c r="F280" s="140" t="s">
        <v>57</v>
      </c>
      <c r="G280" s="139">
        <v>1</v>
      </c>
      <c r="H280" s="135"/>
      <c r="I280" s="143"/>
      <c r="J280" s="136"/>
      <c r="K280" s="136"/>
      <c r="L280" s="136" t="str">
        <f t="shared" si="20"/>
        <v/>
      </c>
      <c r="M280" s="136"/>
      <c r="N280" s="136" t="str">
        <f t="shared" si="21"/>
        <v/>
      </c>
      <c r="O280" s="136" t="str">
        <f t="shared" si="22"/>
        <v/>
      </c>
      <c r="P280" s="137" t="str">
        <f t="shared" si="23"/>
        <v/>
      </c>
    </row>
    <row r="281" spans="1:16" x14ac:dyDescent="0.3">
      <c r="A281" s="132">
        <v>149</v>
      </c>
      <c r="B281" s="138" t="s">
        <v>392</v>
      </c>
      <c r="C281" s="134"/>
      <c r="D281" s="132" t="s">
        <v>393</v>
      </c>
      <c r="E281" s="135"/>
      <c r="F281" s="132" t="s">
        <v>57</v>
      </c>
      <c r="G281" s="132">
        <v>1</v>
      </c>
      <c r="H281" s="135"/>
      <c r="I281" s="135"/>
      <c r="J281" s="136"/>
      <c r="K281" s="136"/>
      <c r="L281" s="136" t="str">
        <f t="shared" si="20"/>
        <v/>
      </c>
      <c r="M281" s="136"/>
      <c r="N281" s="136" t="str">
        <f t="shared" si="21"/>
        <v/>
      </c>
      <c r="O281" s="136" t="str">
        <f t="shared" si="22"/>
        <v/>
      </c>
      <c r="P281" s="137" t="str">
        <f t="shared" si="23"/>
        <v/>
      </c>
    </row>
    <row r="282" spans="1:16" ht="27.6" x14ac:dyDescent="0.3">
      <c r="A282" s="132">
        <v>187</v>
      </c>
      <c r="B282" s="138" t="s">
        <v>193</v>
      </c>
      <c r="C282" s="134"/>
      <c r="D282" s="132" t="s">
        <v>194</v>
      </c>
      <c r="E282" s="135"/>
      <c r="F282" s="132" t="s">
        <v>57</v>
      </c>
      <c r="G282" s="132">
        <v>1</v>
      </c>
      <c r="H282" s="135"/>
      <c r="I282" s="135"/>
      <c r="J282" s="136"/>
      <c r="K282" s="136"/>
      <c r="L282" s="136" t="str">
        <f t="shared" si="20"/>
        <v/>
      </c>
      <c r="M282" s="136"/>
      <c r="N282" s="136" t="str">
        <f t="shared" si="21"/>
        <v/>
      </c>
      <c r="O282" s="136" t="str">
        <f t="shared" si="22"/>
        <v/>
      </c>
      <c r="P282" s="137" t="str">
        <f t="shared" si="23"/>
        <v/>
      </c>
    </row>
    <row r="283" spans="1:16" x14ac:dyDescent="0.3">
      <c r="A283" s="139">
        <v>117</v>
      </c>
      <c r="B283" s="145" t="s">
        <v>293</v>
      </c>
      <c r="C283" s="134"/>
      <c r="D283" s="140" t="s">
        <v>123</v>
      </c>
      <c r="E283" s="135"/>
      <c r="F283" s="140" t="s">
        <v>57</v>
      </c>
      <c r="G283" s="139">
        <v>1</v>
      </c>
      <c r="H283" s="135"/>
      <c r="I283" s="135"/>
      <c r="J283" s="136"/>
      <c r="K283" s="136"/>
      <c r="L283" s="136" t="str">
        <f t="shared" si="20"/>
        <v/>
      </c>
      <c r="M283" s="136"/>
      <c r="N283" s="136" t="str">
        <f t="shared" si="21"/>
        <v/>
      </c>
      <c r="O283" s="136" t="str">
        <f t="shared" si="22"/>
        <v/>
      </c>
      <c r="P283" s="137" t="str">
        <f t="shared" si="23"/>
        <v/>
      </c>
    </row>
    <row r="284" spans="1:16" x14ac:dyDescent="0.3">
      <c r="A284" s="139">
        <v>50</v>
      </c>
      <c r="B284" s="138" t="s">
        <v>394</v>
      </c>
      <c r="C284" s="134"/>
      <c r="D284" s="140" t="s">
        <v>395</v>
      </c>
      <c r="E284" s="135"/>
      <c r="F284" s="140" t="s">
        <v>57</v>
      </c>
      <c r="G284" s="139">
        <v>6</v>
      </c>
      <c r="H284" s="135"/>
      <c r="I284" s="135"/>
      <c r="J284" s="136"/>
      <c r="K284" s="136"/>
      <c r="L284" s="136" t="str">
        <f t="shared" si="20"/>
        <v/>
      </c>
      <c r="M284" s="136"/>
      <c r="N284" s="136" t="str">
        <f t="shared" si="21"/>
        <v/>
      </c>
      <c r="O284" s="136" t="str">
        <f t="shared" si="22"/>
        <v/>
      </c>
      <c r="P284" s="137" t="str">
        <f t="shared" si="23"/>
        <v/>
      </c>
    </row>
    <row r="285" spans="1:16" ht="41.4" x14ac:dyDescent="0.3">
      <c r="A285" s="139" t="s">
        <v>74</v>
      </c>
      <c r="B285" s="138" t="s">
        <v>41</v>
      </c>
      <c r="C285" s="134"/>
      <c r="D285" s="140" t="s">
        <v>52</v>
      </c>
      <c r="E285" s="135"/>
      <c r="F285" s="140" t="s">
        <v>59</v>
      </c>
      <c r="G285" s="139">
        <v>1</v>
      </c>
      <c r="H285" s="135"/>
      <c r="I285" s="135"/>
      <c r="J285" s="136"/>
      <c r="K285" s="136"/>
      <c r="L285" s="136" t="str">
        <f t="shared" si="20"/>
        <v/>
      </c>
      <c r="M285" s="136"/>
      <c r="N285" s="136" t="str">
        <f t="shared" si="21"/>
        <v/>
      </c>
      <c r="O285" s="136" t="str">
        <f t="shared" si="22"/>
        <v/>
      </c>
      <c r="P285" s="137" t="str">
        <f t="shared" si="23"/>
        <v/>
      </c>
    </row>
    <row r="286" spans="1:16" x14ac:dyDescent="0.3">
      <c r="A286" s="139" t="s">
        <v>42</v>
      </c>
      <c r="B286" s="138" t="s">
        <v>43</v>
      </c>
      <c r="C286" s="134"/>
      <c r="D286" s="140" t="s">
        <v>53</v>
      </c>
      <c r="E286" s="135"/>
      <c r="F286" s="140" t="s">
        <v>57</v>
      </c>
      <c r="G286" s="139">
        <v>1</v>
      </c>
      <c r="H286" s="135"/>
      <c r="I286" s="135"/>
      <c r="J286" s="136"/>
      <c r="K286" s="136"/>
      <c r="L286" s="136" t="str">
        <f t="shared" si="20"/>
        <v/>
      </c>
      <c r="M286" s="136"/>
      <c r="N286" s="136" t="str">
        <f t="shared" si="21"/>
        <v/>
      </c>
      <c r="O286" s="136" t="str">
        <f t="shared" si="22"/>
        <v/>
      </c>
      <c r="P286" s="137" t="str">
        <f t="shared" si="23"/>
        <v/>
      </c>
    </row>
    <row r="287" spans="1:16" x14ac:dyDescent="0.3">
      <c r="A287" s="139" t="s">
        <v>42</v>
      </c>
      <c r="B287" s="145" t="s">
        <v>44</v>
      </c>
      <c r="C287" s="134"/>
      <c r="D287" s="140" t="s">
        <v>54</v>
      </c>
      <c r="E287" s="135"/>
      <c r="F287" s="140" t="s">
        <v>57</v>
      </c>
      <c r="G287" s="139">
        <v>1</v>
      </c>
      <c r="H287" s="135"/>
      <c r="I287" s="135"/>
      <c r="J287" s="136"/>
      <c r="K287" s="136"/>
      <c r="L287" s="136" t="str">
        <f t="shared" si="20"/>
        <v/>
      </c>
      <c r="M287" s="136"/>
      <c r="N287" s="136" t="str">
        <f t="shared" si="21"/>
        <v/>
      </c>
      <c r="O287" s="136" t="str">
        <f t="shared" si="22"/>
        <v/>
      </c>
      <c r="P287" s="137" t="str">
        <f t="shared" si="23"/>
        <v/>
      </c>
    </row>
    <row r="288" spans="1:16" x14ac:dyDescent="0.3">
      <c r="A288" s="139" t="s">
        <v>35</v>
      </c>
      <c r="B288" s="138" t="s">
        <v>48</v>
      </c>
      <c r="C288" s="134"/>
      <c r="D288" s="140" t="s">
        <v>56</v>
      </c>
      <c r="E288" s="135"/>
      <c r="F288" s="140" t="s">
        <v>57</v>
      </c>
      <c r="G288" s="139">
        <v>2</v>
      </c>
      <c r="H288" s="135"/>
      <c r="I288" s="135"/>
      <c r="J288" s="136"/>
      <c r="K288" s="136"/>
      <c r="L288" s="136" t="str">
        <f t="shared" si="20"/>
        <v/>
      </c>
      <c r="M288" s="136"/>
      <c r="N288" s="136" t="str">
        <f t="shared" si="21"/>
        <v/>
      </c>
      <c r="O288" s="136" t="str">
        <f t="shared" si="22"/>
        <v/>
      </c>
      <c r="P288" s="137" t="str">
        <f t="shared" si="23"/>
        <v/>
      </c>
    </row>
    <row r="289" spans="1:16" x14ac:dyDescent="0.3">
      <c r="A289" s="132" t="s">
        <v>396</v>
      </c>
      <c r="B289" s="145" t="s">
        <v>397</v>
      </c>
      <c r="C289" s="134"/>
      <c r="D289" s="132" t="s">
        <v>398</v>
      </c>
      <c r="E289" s="135"/>
      <c r="F289" s="132" t="s">
        <v>57</v>
      </c>
      <c r="G289" s="132">
        <v>1</v>
      </c>
      <c r="H289" s="135"/>
      <c r="I289" s="135"/>
      <c r="J289" s="136"/>
      <c r="K289" s="136"/>
      <c r="L289" s="136" t="str">
        <f t="shared" si="20"/>
        <v/>
      </c>
      <c r="M289" s="136"/>
      <c r="N289" s="136" t="str">
        <f t="shared" si="21"/>
        <v/>
      </c>
      <c r="O289" s="136" t="str">
        <f t="shared" si="22"/>
        <v/>
      </c>
      <c r="P289" s="137" t="str">
        <f t="shared" si="23"/>
        <v/>
      </c>
    </row>
    <row r="290" spans="1:16" x14ac:dyDescent="0.3">
      <c r="A290" s="139" t="s">
        <v>35</v>
      </c>
      <c r="B290" s="138" t="s">
        <v>399</v>
      </c>
      <c r="C290" s="134"/>
      <c r="D290" s="140" t="s">
        <v>400</v>
      </c>
      <c r="E290" s="135"/>
      <c r="F290" s="140" t="s">
        <v>57</v>
      </c>
      <c r="G290" s="139">
        <v>1</v>
      </c>
      <c r="H290" s="135"/>
      <c r="I290" s="135"/>
      <c r="J290" s="136"/>
      <c r="K290" s="136"/>
      <c r="L290" s="136" t="str">
        <f t="shared" si="20"/>
        <v/>
      </c>
      <c r="M290" s="136"/>
      <c r="N290" s="136" t="str">
        <f t="shared" si="21"/>
        <v/>
      </c>
      <c r="O290" s="136" t="str">
        <f t="shared" si="22"/>
        <v/>
      </c>
      <c r="P290" s="137" t="str">
        <f t="shared" si="23"/>
        <v/>
      </c>
    </row>
    <row r="291" spans="1:16" s="154" customFormat="1" x14ac:dyDescent="0.25">
      <c r="A291" s="148" t="s">
        <v>401</v>
      </c>
      <c r="B291" s="149" t="s">
        <v>325</v>
      </c>
      <c r="C291" s="152"/>
      <c r="D291" s="150" t="s">
        <v>123</v>
      </c>
      <c r="E291" s="152"/>
      <c r="F291" s="150" t="s">
        <v>57</v>
      </c>
      <c r="G291" s="187">
        <v>1</v>
      </c>
      <c r="H291" s="152"/>
      <c r="I291" s="152"/>
      <c r="J291" s="136"/>
      <c r="K291" s="136"/>
      <c r="L291" s="136"/>
      <c r="M291" s="136"/>
      <c r="N291" s="136"/>
      <c r="O291" s="136"/>
      <c r="P291" s="137"/>
    </row>
    <row r="292" spans="1:16" x14ac:dyDescent="0.3">
      <c r="A292" s="142" t="s">
        <v>402</v>
      </c>
      <c r="B292" s="138" t="s">
        <v>403</v>
      </c>
      <c r="C292" s="134"/>
      <c r="D292" s="132"/>
      <c r="E292" s="135"/>
      <c r="F292" s="140" t="s">
        <v>57</v>
      </c>
      <c r="G292" s="139">
        <v>1</v>
      </c>
      <c r="H292" s="135"/>
      <c r="I292" s="143"/>
      <c r="J292" s="136"/>
      <c r="K292" s="136"/>
      <c r="L292" s="136" t="str">
        <f t="shared" si="20"/>
        <v/>
      </c>
      <c r="M292" s="136"/>
      <c r="N292" s="136" t="str">
        <f t="shared" si="21"/>
        <v/>
      </c>
      <c r="O292" s="136" t="str">
        <f t="shared" si="22"/>
        <v/>
      </c>
      <c r="P292" s="137" t="str">
        <f t="shared" si="23"/>
        <v/>
      </c>
    </row>
    <row r="293" spans="1:16" x14ac:dyDescent="0.3">
      <c r="A293" s="132" t="s">
        <v>404</v>
      </c>
      <c r="B293" s="145" t="s">
        <v>405</v>
      </c>
      <c r="C293" s="134"/>
      <c r="D293" s="132"/>
      <c r="E293" s="135"/>
      <c r="F293" s="132" t="s">
        <v>57</v>
      </c>
      <c r="G293" s="132">
        <v>1</v>
      </c>
      <c r="H293" s="135"/>
      <c r="I293" s="135"/>
      <c r="J293" s="136"/>
      <c r="K293" s="136"/>
      <c r="L293" s="136" t="str">
        <f t="shared" si="20"/>
        <v/>
      </c>
      <c r="M293" s="136"/>
      <c r="N293" s="136" t="str">
        <f t="shared" si="21"/>
        <v/>
      </c>
      <c r="O293" s="136" t="str">
        <f t="shared" si="22"/>
        <v/>
      </c>
      <c r="P293" s="137" t="str">
        <f t="shared" si="23"/>
        <v/>
      </c>
    </row>
    <row r="294" spans="1:16" ht="26.1" customHeight="1" x14ac:dyDescent="0.3">
      <c r="A294" s="155"/>
      <c r="B294" s="156" t="s">
        <v>406</v>
      </c>
      <c r="C294" s="134"/>
      <c r="D294" s="132"/>
      <c r="E294" s="135"/>
      <c r="F294" s="140"/>
      <c r="G294" s="139"/>
      <c r="H294" s="135"/>
      <c r="I294" s="143"/>
      <c r="J294" s="136"/>
      <c r="K294" s="136"/>
      <c r="L294" s="136" t="str">
        <f t="shared" si="20"/>
        <v/>
      </c>
      <c r="M294" s="136"/>
      <c r="N294" s="136" t="str">
        <f t="shared" si="21"/>
        <v/>
      </c>
      <c r="O294" s="136" t="str">
        <f t="shared" si="22"/>
        <v/>
      </c>
      <c r="P294" s="137" t="str">
        <f t="shared" si="23"/>
        <v/>
      </c>
    </row>
    <row r="295" spans="1:16" ht="27.6" x14ac:dyDescent="0.3">
      <c r="A295" s="142">
        <v>1</v>
      </c>
      <c r="B295" s="145" t="s">
        <v>407</v>
      </c>
      <c r="C295" s="134"/>
      <c r="D295" s="132" t="s">
        <v>123</v>
      </c>
      <c r="E295" s="135"/>
      <c r="F295" s="140" t="s">
        <v>57</v>
      </c>
      <c r="G295" s="139">
        <v>20</v>
      </c>
      <c r="H295" s="135"/>
      <c r="I295" s="143"/>
      <c r="J295" s="136"/>
      <c r="K295" s="136"/>
      <c r="L295" s="136" t="str">
        <f t="shared" si="20"/>
        <v/>
      </c>
      <c r="M295" s="136"/>
      <c r="N295" s="136" t="str">
        <f t="shared" si="21"/>
        <v/>
      </c>
      <c r="O295" s="136" t="str">
        <f t="shared" si="22"/>
        <v/>
      </c>
      <c r="P295" s="137" t="str">
        <f t="shared" si="23"/>
        <v/>
      </c>
    </row>
    <row r="296" spans="1:16" x14ac:dyDescent="0.3">
      <c r="A296" s="142" t="s">
        <v>384</v>
      </c>
      <c r="B296" s="138" t="s">
        <v>385</v>
      </c>
      <c r="C296" s="134"/>
      <c r="D296" s="132" t="s">
        <v>386</v>
      </c>
      <c r="E296" s="135"/>
      <c r="F296" s="140" t="s">
        <v>57</v>
      </c>
      <c r="G296" s="139">
        <v>20</v>
      </c>
      <c r="H296" s="135"/>
      <c r="I296" s="143"/>
      <c r="J296" s="136"/>
      <c r="K296" s="136"/>
      <c r="L296" s="136" t="str">
        <f t="shared" si="20"/>
        <v/>
      </c>
      <c r="M296" s="136"/>
      <c r="N296" s="136" t="str">
        <f t="shared" si="21"/>
        <v/>
      </c>
      <c r="O296" s="136" t="str">
        <f t="shared" si="22"/>
        <v/>
      </c>
      <c r="P296" s="137" t="str">
        <f t="shared" si="23"/>
        <v/>
      </c>
    </row>
    <row r="297" spans="1:16" ht="27.6" x14ac:dyDescent="0.3">
      <c r="A297" s="132">
        <v>4</v>
      </c>
      <c r="B297" s="138" t="s">
        <v>308</v>
      </c>
      <c r="C297" s="134"/>
      <c r="D297" s="132" t="s">
        <v>309</v>
      </c>
      <c r="E297" s="135"/>
      <c r="F297" s="132" t="s">
        <v>57</v>
      </c>
      <c r="G297" s="132">
        <v>20</v>
      </c>
      <c r="H297" s="135"/>
      <c r="I297" s="135"/>
      <c r="J297" s="136"/>
      <c r="K297" s="136"/>
      <c r="L297" s="136" t="str">
        <f t="shared" si="20"/>
        <v/>
      </c>
      <c r="M297" s="136"/>
      <c r="N297" s="136" t="str">
        <f t="shared" si="21"/>
        <v/>
      </c>
      <c r="O297" s="136" t="str">
        <f t="shared" si="22"/>
        <v/>
      </c>
      <c r="P297" s="137" t="str">
        <f t="shared" si="23"/>
        <v/>
      </c>
    </row>
    <row r="298" spans="1:16" ht="27.6" x14ac:dyDescent="0.3">
      <c r="A298" s="142">
        <v>5</v>
      </c>
      <c r="B298" s="145" t="s">
        <v>68</v>
      </c>
      <c r="C298" s="134"/>
      <c r="D298" s="132" t="s">
        <v>69</v>
      </c>
      <c r="E298" s="135"/>
      <c r="F298" s="140" t="s">
        <v>57</v>
      </c>
      <c r="G298" s="139">
        <v>20</v>
      </c>
      <c r="H298" s="135"/>
      <c r="I298" s="143"/>
      <c r="J298" s="136"/>
      <c r="K298" s="136"/>
      <c r="L298" s="136" t="str">
        <f t="shared" si="20"/>
        <v/>
      </c>
      <c r="M298" s="136"/>
      <c r="N298" s="136" t="str">
        <f t="shared" si="21"/>
        <v/>
      </c>
      <c r="O298" s="136" t="str">
        <f t="shared" si="22"/>
        <v/>
      </c>
      <c r="P298" s="137" t="str">
        <f t="shared" si="23"/>
        <v/>
      </c>
    </row>
    <row r="299" spans="1:16" ht="27.6" x14ac:dyDescent="0.3">
      <c r="A299" s="142" t="s">
        <v>408</v>
      </c>
      <c r="B299" s="138" t="s">
        <v>409</v>
      </c>
      <c r="C299" s="134"/>
      <c r="D299" s="132"/>
      <c r="E299" s="135"/>
      <c r="F299" s="140" t="s">
        <v>57</v>
      </c>
      <c r="G299" s="139">
        <v>125</v>
      </c>
      <c r="H299" s="135"/>
      <c r="I299" s="143"/>
      <c r="J299" s="136"/>
      <c r="K299" s="136"/>
      <c r="L299" s="136" t="str">
        <f t="shared" si="20"/>
        <v/>
      </c>
      <c r="M299" s="136"/>
      <c r="N299" s="136" t="str">
        <f t="shared" si="21"/>
        <v/>
      </c>
      <c r="O299" s="136" t="str">
        <f t="shared" si="22"/>
        <v/>
      </c>
      <c r="P299" s="137" t="str">
        <f t="shared" si="23"/>
        <v/>
      </c>
    </row>
    <row r="300" spans="1:16" ht="27.6" x14ac:dyDescent="0.3">
      <c r="A300" s="142" t="s">
        <v>410</v>
      </c>
      <c r="B300" s="138" t="s">
        <v>411</v>
      </c>
      <c r="C300" s="134"/>
      <c r="D300" s="132"/>
      <c r="E300" s="135"/>
      <c r="F300" s="140" t="s">
        <v>57</v>
      </c>
      <c r="G300" s="139">
        <v>375</v>
      </c>
      <c r="H300" s="135"/>
      <c r="I300" s="143"/>
      <c r="J300" s="136"/>
      <c r="K300" s="136"/>
      <c r="L300" s="136" t="str">
        <f t="shared" si="20"/>
        <v/>
      </c>
      <c r="M300" s="136"/>
      <c r="N300" s="136" t="str">
        <f t="shared" si="21"/>
        <v/>
      </c>
      <c r="O300" s="136" t="str">
        <f t="shared" si="22"/>
        <v/>
      </c>
      <c r="P300" s="137" t="str">
        <f t="shared" si="23"/>
        <v/>
      </c>
    </row>
    <row r="301" spans="1:16" ht="27.6" x14ac:dyDescent="0.3">
      <c r="A301" s="142" t="s">
        <v>412</v>
      </c>
      <c r="B301" s="138" t="s">
        <v>413</v>
      </c>
      <c r="C301" s="134"/>
      <c r="D301" s="132"/>
      <c r="E301" s="135"/>
      <c r="F301" s="140" t="s">
        <v>57</v>
      </c>
      <c r="G301" s="139">
        <v>125</v>
      </c>
      <c r="H301" s="135"/>
      <c r="I301" s="143"/>
      <c r="J301" s="136"/>
      <c r="K301" s="136"/>
      <c r="L301" s="136" t="str">
        <f t="shared" si="20"/>
        <v/>
      </c>
      <c r="M301" s="136"/>
      <c r="N301" s="136" t="str">
        <f t="shared" si="21"/>
        <v/>
      </c>
      <c r="O301" s="136" t="str">
        <f t="shared" si="22"/>
        <v/>
      </c>
      <c r="P301" s="137" t="str">
        <f t="shared" si="23"/>
        <v/>
      </c>
    </row>
    <row r="302" spans="1:16" ht="27.6" x14ac:dyDescent="0.3">
      <c r="A302" s="142" t="s">
        <v>414</v>
      </c>
      <c r="B302" s="138" t="s">
        <v>415</v>
      </c>
      <c r="C302" s="134"/>
      <c r="D302" s="132"/>
      <c r="E302" s="135"/>
      <c r="F302" s="140" t="s">
        <v>57</v>
      </c>
      <c r="G302" s="139">
        <v>375</v>
      </c>
      <c r="H302" s="135"/>
      <c r="I302" s="143"/>
      <c r="J302" s="136"/>
      <c r="K302" s="136"/>
      <c r="L302" s="136" t="str">
        <f t="shared" si="20"/>
        <v/>
      </c>
      <c r="M302" s="136"/>
      <c r="N302" s="136" t="str">
        <f t="shared" si="21"/>
        <v/>
      </c>
      <c r="O302" s="136" t="str">
        <f t="shared" si="22"/>
        <v/>
      </c>
      <c r="P302" s="137" t="str">
        <f t="shared" si="23"/>
        <v/>
      </c>
    </row>
    <row r="303" spans="1:16" x14ac:dyDescent="0.3">
      <c r="A303" s="142">
        <v>2</v>
      </c>
      <c r="B303" s="145" t="s">
        <v>82</v>
      </c>
      <c r="C303" s="134"/>
      <c r="D303" s="132" t="s">
        <v>83</v>
      </c>
      <c r="E303" s="135"/>
      <c r="F303" s="140" t="s">
        <v>57</v>
      </c>
      <c r="G303" s="139">
        <v>20</v>
      </c>
      <c r="H303" s="135"/>
      <c r="I303" s="143"/>
      <c r="J303" s="136"/>
      <c r="K303" s="136"/>
      <c r="L303" s="136" t="str">
        <f t="shared" si="20"/>
        <v/>
      </c>
      <c r="M303" s="136"/>
      <c r="N303" s="136" t="str">
        <f t="shared" si="21"/>
        <v/>
      </c>
      <c r="O303" s="136" t="str">
        <f t="shared" si="22"/>
        <v/>
      </c>
      <c r="P303" s="137" t="str">
        <f t="shared" si="23"/>
        <v/>
      </c>
    </row>
    <row r="304" spans="1:16" ht="41.4" x14ac:dyDescent="0.3">
      <c r="A304" s="142">
        <v>45</v>
      </c>
      <c r="B304" s="138" t="s">
        <v>41</v>
      </c>
      <c r="C304" s="134"/>
      <c r="D304" s="132" t="s">
        <v>52</v>
      </c>
      <c r="E304" s="135"/>
      <c r="F304" s="140" t="s">
        <v>59</v>
      </c>
      <c r="G304" s="139">
        <v>20</v>
      </c>
      <c r="H304" s="135"/>
      <c r="I304" s="143"/>
      <c r="J304" s="136"/>
      <c r="K304" s="136"/>
      <c r="L304" s="136" t="str">
        <f t="shared" si="20"/>
        <v/>
      </c>
      <c r="M304" s="136"/>
      <c r="N304" s="136" t="str">
        <f t="shared" si="21"/>
        <v/>
      </c>
      <c r="O304" s="136" t="str">
        <f t="shared" si="22"/>
        <v/>
      </c>
      <c r="P304" s="137" t="str">
        <f t="shared" si="23"/>
        <v/>
      </c>
    </row>
    <row r="305" spans="1:16" x14ac:dyDescent="0.3">
      <c r="A305" s="142" t="s">
        <v>42</v>
      </c>
      <c r="B305" s="138" t="s">
        <v>43</v>
      </c>
      <c r="C305" s="134"/>
      <c r="D305" s="132" t="s">
        <v>53</v>
      </c>
      <c r="E305" s="135"/>
      <c r="F305" s="140" t="s">
        <v>57</v>
      </c>
      <c r="G305" s="139">
        <v>20</v>
      </c>
      <c r="H305" s="135"/>
      <c r="I305" s="143"/>
      <c r="J305" s="136"/>
      <c r="K305" s="136"/>
      <c r="L305" s="136" t="str">
        <f t="shared" si="20"/>
        <v/>
      </c>
      <c r="M305" s="136"/>
      <c r="N305" s="136" t="str">
        <f t="shared" si="21"/>
        <v/>
      </c>
      <c r="O305" s="136" t="str">
        <f t="shared" si="22"/>
        <v/>
      </c>
      <c r="P305" s="137" t="str">
        <f t="shared" si="23"/>
        <v/>
      </c>
    </row>
    <row r="306" spans="1:16" x14ac:dyDescent="0.3">
      <c r="A306" s="132" t="s">
        <v>42</v>
      </c>
      <c r="B306" s="138" t="s">
        <v>44</v>
      </c>
      <c r="C306" s="134"/>
      <c r="D306" s="132" t="s">
        <v>54</v>
      </c>
      <c r="E306" s="135"/>
      <c r="F306" s="132" t="s">
        <v>57</v>
      </c>
      <c r="G306" s="132">
        <v>20</v>
      </c>
      <c r="H306" s="135"/>
      <c r="I306" s="135"/>
      <c r="J306" s="136"/>
      <c r="K306" s="136"/>
      <c r="L306" s="136" t="str">
        <f t="shared" si="20"/>
        <v/>
      </c>
      <c r="M306" s="136"/>
      <c r="N306" s="136" t="str">
        <f t="shared" si="21"/>
        <v/>
      </c>
      <c r="O306" s="136" t="str">
        <f t="shared" si="22"/>
        <v/>
      </c>
      <c r="P306" s="137" t="str">
        <f t="shared" si="23"/>
        <v/>
      </c>
    </row>
    <row r="307" spans="1:16" x14ac:dyDescent="0.3">
      <c r="A307" s="142" t="s">
        <v>35</v>
      </c>
      <c r="B307" s="138" t="s">
        <v>48</v>
      </c>
      <c r="C307" s="134"/>
      <c r="D307" s="132" t="s">
        <v>56</v>
      </c>
      <c r="E307" s="135"/>
      <c r="F307" s="140" t="s">
        <v>57</v>
      </c>
      <c r="G307" s="139">
        <v>20</v>
      </c>
      <c r="H307" s="135"/>
      <c r="I307" s="143"/>
      <c r="J307" s="136"/>
      <c r="K307" s="136"/>
      <c r="L307" s="136" t="str">
        <f t="shared" si="20"/>
        <v/>
      </c>
      <c r="M307" s="136"/>
      <c r="N307" s="136" t="str">
        <f t="shared" si="21"/>
        <v/>
      </c>
      <c r="O307" s="136" t="str">
        <f t="shared" si="22"/>
        <v/>
      </c>
      <c r="P307" s="137" t="str">
        <f t="shared" si="23"/>
        <v/>
      </c>
    </row>
    <row r="308" spans="1:16" ht="27.6" x14ac:dyDescent="0.3">
      <c r="A308" s="142" t="s">
        <v>310</v>
      </c>
      <c r="B308" s="138" t="s">
        <v>416</v>
      </c>
      <c r="C308" s="134"/>
      <c r="D308" s="132"/>
      <c r="E308" s="135"/>
      <c r="F308" s="140" t="s">
        <v>57</v>
      </c>
      <c r="G308" s="139">
        <v>40</v>
      </c>
      <c r="H308" s="135"/>
      <c r="I308" s="143"/>
      <c r="J308" s="136"/>
      <c r="K308" s="136"/>
      <c r="L308" s="136" t="str">
        <f t="shared" si="20"/>
        <v/>
      </c>
      <c r="M308" s="136"/>
      <c r="N308" s="136" t="str">
        <f t="shared" si="21"/>
        <v/>
      </c>
      <c r="O308" s="136" t="str">
        <f t="shared" si="22"/>
        <v/>
      </c>
      <c r="P308" s="137" t="str">
        <f t="shared" si="23"/>
        <v/>
      </c>
    </row>
    <row r="309" spans="1:16" x14ac:dyDescent="0.3">
      <c r="A309" s="132">
        <v>79</v>
      </c>
      <c r="B309" s="138" t="s">
        <v>417</v>
      </c>
      <c r="C309" s="134"/>
      <c r="D309" s="132"/>
      <c r="E309" s="135"/>
      <c r="F309" s="132" t="s">
        <v>57</v>
      </c>
      <c r="G309" s="132">
        <v>20</v>
      </c>
      <c r="H309" s="135"/>
      <c r="I309" s="135"/>
      <c r="J309" s="136"/>
      <c r="K309" s="136"/>
      <c r="L309" s="136" t="str">
        <f t="shared" si="20"/>
        <v/>
      </c>
      <c r="M309" s="136"/>
      <c r="N309" s="136" t="str">
        <f t="shared" si="21"/>
        <v/>
      </c>
      <c r="O309" s="136" t="str">
        <f t="shared" si="22"/>
        <v/>
      </c>
      <c r="P309" s="137" t="str">
        <f t="shared" si="23"/>
        <v/>
      </c>
    </row>
    <row r="310" spans="1:16" x14ac:dyDescent="0.3">
      <c r="A310" s="142" t="s">
        <v>35</v>
      </c>
      <c r="B310" s="138" t="s">
        <v>418</v>
      </c>
      <c r="C310" s="134"/>
      <c r="D310" s="132"/>
      <c r="E310" s="135"/>
      <c r="F310" s="140" t="s">
        <v>57</v>
      </c>
      <c r="G310" s="139">
        <v>20</v>
      </c>
      <c r="H310" s="135"/>
      <c r="I310" s="143"/>
      <c r="J310" s="136"/>
      <c r="K310" s="136"/>
      <c r="L310" s="136" t="str">
        <f t="shared" si="20"/>
        <v/>
      </c>
      <c r="M310" s="136"/>
      <c r="N310" s="136" t="str">
        <f t="shared" si="21"/>
        <v/>
      </c>
      <c r="O310" s="136" t="str">
        <f t="shared" si="22"/>
        <v/>
      </c>
      <c r="P310" s="137" t="str">
        <f t="shared" si="23"/>
        <v/>
      </c>
    </row>
    <row r="311" spans="1:16" x14ac:dyDescent="0.3">
      <c r="A311" s="132">
        <v>69</v>
      </c>
      <c r="B311" s="138" t="s">
        <v>419</v>
      </c>
      <c r="C311" s="134"/>
      <c r="D311" s="132"/>
      <c r="E311" s="135"/>
      <c r="F311" s="132" t="s">
        <v>57</v>
      </c>
      <c r="G311" s="132">
        <v>20</v>
      </c>
      <c r="H311" s="135"/>
      <c r="I311" s="135"/>
      <c r="J311" s="136"/>
      <c r="K311" s="136"/>
      <c r="L311" s="136" t="str">
        <f t="shared" si="20"/>
        <v/>
      </c>
      <c r="M311" s="136"/>
      <c r="N311" s="136" t="str">
        <f t="shared" si="21"/>
        <v/>
      </c>
      <c r="O311" s="136" t="str">
        <f t="shared" si="22"/>
        <v/>
      </c>
      <c r="P311" s="137" t="str">
        <f t="shared" si="23"/>
        <v/>
      </c>
    </row>
    <row r="312" spans="1:16" ht="24.75" customHeight="1" x14ac:dyDescent="0.3">
      <c r="A312" s="155"/>
      <c r="B312" s="156" t="s">
        <v>420</v>
      </c>
      <c r="C312" s="134"/>
      <c r="D312" s="132"/>
      <c r="E312" s="135"/>
      <c r="F312" s="140"/>
      <c r="G312" s="139"/>
      <c r="H312" s="135"/>
      <c r="I312" s="143"/>
      <c r="J312" s="136"/>
      <c r="K312" s="136"/>
      <c r="L312" s="136" t="str">
        <f t="shared" si="20"/>
        <v/>
      </c>
      <c r="M312" s="136"/>
      <c r="N312" s="136" t="str">
        <f t="shared" si="21"/>
        <v/>
      </c>
      <c r="O312" s="136" t="str">
        <f t="shared" si="22"/>
        <v/>
      </c>
      <c r="P312" s="137" t="str">
        <f t="shared" si="23"/>
        <v/>
      </c>
    </row>
    <row r="313" spans="1:16" x14ac:dyDescent="0.3">
      <c r="A313" s="142" t="s">
        <v>384</v>
      </c>
      <c r="B313" s="138" t="s">
        <v>385</v>
      </c>
      <c r="C313" s="134"/>
      <c r="D313" s="132" t="s">
        <v>386</v>
      </c>
      <c r="E313" s="135"/>
      <c r="F313" s="140" t="s">
        <v>57</v>
      </c>
      <c r="G313" s="139">
        <v>2</v>
      </c>
      <c r="H313" s="135"/>
      <c r="I313" s="143"/>
      <c r="J313" s="136"/>
      <c r="K313" s="136"/>
      <c r="L313" s="136" t="str">
        <f t="shared" si="20"/>
        <v/>
      </c>
      <c r="M313" s="136"/>
      <c r="N313" s="136" t="str">
        <f t="shared" si="21"/>
        <v/>
      </c>
      <c r="O313" s="136" t="str">
        <f t="shared" si="22"/>
        <v/>
      </c>
      <c r="P313" s="137" t="str">
        <f t="shared" si="23"/>
        <v/>
      </c>
    </row>
    <row r="314" spans="1:16" ht="27.6" x14ac:dyDescent="0.3">
      <c r="A314" s="132">
        <v>4</v>
      </c>
      <c r="B314" s="138" t="s">
        <v>308</v>
      </c>
      <c r="C314" s="134"/>
      <c r="D314" s="132" t="s">
        <v>309</v>
      </c>
      <c r="E314" s="135"/>
      <c r="F314" s="132" t="s">
        <v>57</v>
      </c>
      <c r="G314" s="132">
        <v>2</v>
      </c>
      <c r="H314" s="135"/>
      <c r="I314" s="135"/>
      <c r="J314" s="136"/>
      <c r="K314" s="136"/>
      <c r="L314" s="136" t="str">
        <f t="shared" si="20"/>
        <v/>
      </c>
      <c r="M314" s="136"/>
      <c r="N314" s="136" t="str">
        <f t="shared" si="21"/>
        <v/>
      </c>
      <c r="O314" s="136" t="str">
        <f t="shared" si="22"/>
        <v/>
      </c>
      <c r="P314" s="137" t="str">
        <f t="shared" si="23"/>
        <v/>
      </c>
    </row>
    <row r="315" spans="1:16" ht="27.6" x14ac:dyDescent="0.3">
      <c r="A315" s="142">
        <v>5</v>
      </c>
      <c r="B315" s="138" t="s">
        <v>68</v>
      </c>
      <c r="C315" s="134"/>
      <c r="D315" s="132" t="s">
        <v>69</v>
      </c>
      <c r="E315" s="135"/>
      <c r="F315" s="140" t="s">
        <v>57</v>
      </c>
      <c r="G315" s="139">
        <v>52</v>
      </c>
      <c r="H315" s="135"/>
      <c r="I315" s="143"/>
      <c r="J315" s="136"/>
      <c r="K315" s="136"/>
      <c r="L315" s="136" t="str">
        <f t="shared" si="20"/>
        <v/>
      </c>
      <c r="M315" s="136"/>
      <c r="N315" s="136" t="str">
        <f t="shared" si="21"/>
        <v/>
      </c>
      <c r="O315" s="136" t="str">
        <f t="shared" si="22"/>
        <v/>
      </c>
      <c r="P315" s="137" t="str">
        <f t="shared" si="23"/>
        <v/>
      </c>
    </row>
    <row r="316" spans="1:16" ht="27.6" x14ac:dyDescent="0.3">
      <c r="A316" s="142" t="s">
        <v>310</v>
      </c>
      <c r="B316" s="138" t="s">
        <v>311</v>
      </c>
      <c r="C316" s="134"/>
      <c r="D316" s="132" t="s">
        <v>312</v>
      </c>
      <c r="E316" s="135"/>
      <c r="F316" s="140" t="s">
        <v>57</v>
      </c>
      <c r="G316" s="139">
        <v>10</v>
      </c>
      <c r="H316" s="135"/>
      <c r="I316" s="143"/>
      <c r="J316" s="136"/>
      <c r="K316" s="136"/>
      <c r="L316" s="136" t="str">
        <f t="shared" si="20"/>
        <v/>
      </c>
      <c r="M316" s="136"/>
      <c r="N316" s="136" t="str">
        <f t="shared" si="21"/>
        <v/>
      </c>
      <c r="O316" s="136" t="str">
        <f t="shared" si="22"/>
        <v/>
      </c>
      <c r="P316" s="137" t="str">
        <f t="shared" si="23"/>
        <v/>
      </c>
    </row>
    <row r="317" spans="1:16" ht="27.6" x14ac:dyDescent="0.3">
      <c r="A317" s="142" t="s">
        <v>143</v>
      </c>
      <c r="B317" s="138" t="s">
        <v>313</v>
      </c>
      <c r="C317" s="134"/>
      <c r="D317" s="132" t="s">
        <v>314</v>
      </c>
      <c r="E317" s="135"/>
      <c r="F317" s="140" t="s">
        <v>57</v>
      </c>
      <c r="G317" s="139">
        <v>2</v>
      </c>
      <c r="H317" s="135"/>
      <c r="I317" s="143"/>
      <c r="J317" s="136"/>
      <c r="K317" s="136"/>
      <c r="L317" s="136" t="str">
        <f t="shared" si="20"/>
        <v/>
      </c>
      <c r="M317" s="136"/>
      <c r="N317" s="136" t="str">
        <f t="shared" si="21"/>
        <v/>
      </c>
      <c r="O317" s="136" t="str">
        <f t="shared" si="22"/>
        <v/>
      </c>
      <c r="P317" s="137" t="str">
        <f t="shared" si="23"/>
        <v/>
      </c>
    </row>
    <row r="318" spans="1:16" x14ac:dyDescent="0.3">
      <c r="A318" s="142">
        <v>2</v>
      </c>
      <c r="B318" s="138" t="s">
        <v>82</v>
      </c>
      <c r="C318" s="134"/>
      <c r="D318" s="132" t="s">
        <v>83</v>
      </c>
      <c r="E318" s="135"/>
      <c r="F318" s="140" t="s">
        <v>57</v>
      </c>
      <c r="G318" s="139">
        <v>2</v>
      </c>
      <c r="H318" s="135"/>
      <c r="I318" s="143"/>
      <c r="J318" s="136"/>
      <c r="K318" s="136"/>
      <c r="L318" s="136" t="str">
        <f t="shared" si="20"/>
        <v/>
      </c>
      <c r="M318" s="136"/>
      <c r="N318" s="136" t="str">
        <f t="shared" si="21"/>
        <v/>
      </c>
      <c r="O318" s="136" t="str">
        <f t="shared" si="22"/>
        <v/>
      </c>
      <c r="P318" s="137" t="str">
        <f t="shared" si="23"/>
        <v/>
      </c>
    </row>
    <row r="319" spans="1:16" ht="41.4" x14ac:dyDescent="0.3">
      <c r="A319" s="142" t="s">
        <v>74</v>
      </c>
      <c r="B319" s="138" t="s">
        <v>41</v>
      </c>
      <c r="C319" s="134"/>
      <c r="D319" s="132" t="s">
        <v>52</v>
      </c>
      <c r="E319" s="135"/>
      <c r="F319" s="140" t="s">
        <v>59</v>
      </c>
      <c r="G319" s="139">
        <v>52</v>
      </c>
      <c r="H319" s="135"/>
      <c r="I319" s="143"/>
      <c r="J319" s="136"/>
      <c r="K319" s="136"/>
      <c r="L319" s="136" t="str">
        <f t="shared" si="20"/>
        <v/>
      </c>
      <c r="M319" s="136"/>
      <c r="N319" s="136" t="str">
        <f t="shared" si="21"/>
        <v/>
      </c>
      <c r="O319" s="136" t="str">
        <f t="shared" si="22"/>
        <v/>
      </c>
      <c r="P319" s="137" t="str">
        <f t="shared" si="23"/>
        <v/>
      </c>
    </row>
    <row r="320" spans="1:16" x14ac:dyDescent="0.3">
      <c r="A320" s="142" t="s">
        <v>42</v>
      </c>
      <c r="B320" s="138" t="s">
        <v>43</v>
      </c>
      <c r="C320" s="134"/>
      <c r="D320" s="132" t="s">
        <v>53</v>
      </c>
      <c r="E320" s="135"/>
      <c r="F320" s="140" t="s">
        <v>57</v>
      </c>
      <c r="G320" s="139">
        <v>52</v>
      </c>
      <c r="H320" s="135"/>
      <c r="I320" s="143"/>
      <c r="J320" s="136"/>
      <c r="K320" s="136"/>
      <c r="L320" s="136" t="str">
        <f t="shared" si="20"/>
        <v/>
      </c>
      <c r="M320" s="136"/>
      <c r="N320" s="136" t="str">
        <f t="shared" si="21"/>
        <v/>
      </c>
      <c r="O320" s="136" t="str">
        <f t="shared" si="22"/>
        <v/>
      </c>
      <c r="P320" s="137" t="str">
        <f t="shared" si="23"/>
        <v/>
      </c>
    </row>
    <row r="321" spans="1:16" x14ac:dyDescent="0.3">
      <c r="A321" s="132" t="s">
        <v>42</v>
      </c>
      <c r="B321" s="138" t="s">
        <v>44</v>
      </c>
      <c r="C321" s="134"/>
      <c r="D321" s="132" t="s">
        <v>54</v>
      </c>
      <c r="E321" s="135"/>
      <c r="F321" s="132" t="s">
        <v>57</v>
      </c>
      <c r="G321" s="132">
        <v>52</v>
      </c>
      <c r="H321" s="135"/>
      <c r="I321" s="135"/>
      <c r="J321" s="136"/>
      <c r="K321" s="136"/>
      <c r="L321" s="136" t="str">
        <f t="shared" si="20"/>
        <v/>
      </c>
      <c r="M321" s="136"/>
      <c r="N321" s="136" t="str">
        <f t="shared" si="21"/>
        <v/>
      </c>
      <c r="O321" s="136" t="str">
        <f t="shared" si="22"/>
        <v/>
      </c>
      <c r="P321" s="137" t="str">
        <f t="shared" si="23"/>
        <v/>
      </c>
    </row>
    <row r="322" spans="1:16" ht="27.6" x14ac:dyDescent="0.3">
      <c r="A322" s="132" t="s">
        <v>421</v>
      </c>
      <c r="B322" s="138" t="s">
        <v>422</v>
      </c>
      <c r="C322" s="134"/>
      <c r="D322" s="132"/>
      <c r="E322" s="135"/>
      <c r="F322" s="132" t="s">
        <v>57</v>
      </c>
      <c r="G322" s="132">
        <v>52</v>
      </c>
      <c r="H322" s="135"/>
      <c r="I322" s="135"/>
      <c r="J322" s="136"/>
      <c r="K322" s="136"/>
      <c r="L322" s="136" t="str">
        <f t="shared" si="20"/>
        <v/>
      </c>
      <c r="M322" s="136"/>
      <c r="N322" s="136" t="str">
        <f t="shared" si="21"/>
        <v/>
      </c>
      <c r="O322" s="136" t="str">
        <f t="shared" si="22"/>
        <v/>
      </c>
      <c r="P322" s="137" t="str">
        <f t="shared" si="23"/>
        <v/>
      </c>
    </row>
    <row r="323" spans="1:16" x14ac:dyDescent="0.3">
      <c r="A323" s="142" t="s">
        <v>35</v>
      </c>
      <c r="B323" s="138" t="s">
        <v>423</v>
      </c>
      <c r="C323" s="134"/>
      <c r="D323" s="132" t="s">
        <v>424</v>
      </c>
      <c r="E323" s="135"/>
      <c r="F323" s="140" t="s">
        <v>57</v>
      </c>
      <c r="G323" s="139">
        <v>2</v>
      </c>
      <c r="H323" s="135"/>
      <c r="I323" s="143"/>
      <c r="J323" s="136"/>
      <c r="K323" s="136"/>
      <c r="L323" s="136" t="str">
        <f t="shared" si="20"/>
        <v/>
      </c>
      <c r="M323" s="136"/>
      <c r="N323" s="136" t="str">
        <f t="shared" si="21"/>
        <v/>
      </c>
      <c r="O323" s="136" t="str">
        <f t="shared" si="22"/>
        <v/>
      </c>
      <c r="P323" s="137" t="str">
        <f t="shared" si="23"/>
        <v/>
      </c>
    </row>
    <row r="324" spans="1:16" x14ac:dyDescent="0.3">
      <c r="A324" s="142" t="s">
        <v>35</v>
      </c>
      <c r="B324" s="138" t="s">
        <v>48</v>
      </c>
      <c r="C324" s="134"/>
      <c r="D324" s="132" t="s">
        <v>56</v>
      </c>
      <c r="E324" s="135"/>
      <c r="F324" s="140" t="s">
        <v>57</v>
      </c>
      <c r="G324" s="139">
        <v>2</v>
      </c>
      <c r="H324" s="135"/>
      <c r="I324" s="143"/>
      <c r="J324" s="136"/>
      <c r="K324" s="136"/>
      <c r="L324" s="136" t="str">
        <f t="shared" si="20"/>
        <v/>
      </c>
      <c r="M324" s="136"/>
      <c r="N324" s="136" t="str">
        <f t="shared" si="21"/>
        <v/>
      </c>
      <c r="O324" s="136" t="str">
        <f t="shared" si="22"/>
        <v/>
      </c>
      <c r="P324" s="137" t="str">
        <f t="shared" si="23"/>
        <v/>
      </c>
    </row>
    <row r="325" spans="1:16" x14ac:dyDescent="0.3">
      <c r="A325" s="142">
        <v>78</v>
      </c>
      <c r="B325" s="138" t="s">
        <v>425</v>
      </c>
      <c r="C325" s="134"/>
      <c r="D325" s="132"/>
      <c r="E325" s="135"/>
      <c r="F325" s="140" t="s">
        <v>57</v>
      </c>
      <c r="G325" s="139">
        <v>2</v>
      </c>
      <c r="H325" s="135"/>
      <c r="I325" s="143"/>
      <c r="J325" s="136"/>
      <c r="K325" s="136"/>
      <c r="L325" s="136" t="str">
        <f t="shared" si="20"/>
        <v/>
      </c>
      <c r="M325" s="136"/>
      <c r="N325" s="136" t="str">
        <f t="shared" si="21"/>
        <v/>
      </c>
      <c r="O325" s="136" t="str">
        <f t="shared" si="22"/>
        <v/>
      </c>
      <c r="P325" s="137" t="str">
        <f t="shared" si="23"/>
        <v/>
      </c>
    </row>
    <row r="326" spans="1:16" x14ac:dyDescent="0.3">
      <c r="A326" s="142">
        <v>99</v>
      </c>
      <c r="B326" s="138" t="s">
        <v>426</v>
      </c>
      <c r="C326" s="134"/>
      <c r="D326" s="132"/>
      <c r="E326" s="135"/>
      <c r="F326" s="140" t="s">
        <v>57</v>
      </c>
      <c r="G326" s="139">
        <v>2</v>
      </c>
      <c r="H326" s="135"/>
      <c r="I326" s="143"/>
      <c r="J326" s="136"/>
      <c r="K326" s="136"/>
      <c r="L326" s="136" t="str">
        <f t="shared" si="20"/>
        <v/>
      </c>
      <c r="M326" s="136"/>
      <c r="N326" s="136" t="str">
        <f t="shared" si="21"/>
        <v/>
      </c>
      <c r="O326" s="136" t="str">
        <f t="shared" si="22"/>
        <v/>
      </c>
      <c r="P326" s="137" t="str">
        <f t="shared" si="23"/>
        <v/>
      </c>
    </row>
    <row r="327" spans="1:16" ht="24.75" customHeight="1" x14ac:dyDescent="0.3">
      <c r="A327" s="155"/>
      <c r="B327" s="156" t="s">
        <v>427</v>
      </c>
      <c r="C327" s="134"/>
      <c r="D327" s="132"/>
      <c r="E327" s="135"/>
      <c r="F327" s="140"/>
      <c r="G327" s="139"/>
      <c r="H327" s="135"/>
      <c r="I327" s="143"/>
      <c r="J327" s="136"/>
      <c r="K327" s="136"/>
      <c r="L327" s="136" t="str">
        <f t="shared" ref="L327:L354" si="24">IF(J327="","",J327*K327)</f>
        <v/>
      </c>
      <c r="M327" s="136"/>
      <c r="N327" s="136" t="str">
        <f t="shared" ref="N327:N354" si="25">IF(J327="","",J327*M327)</f>
        <v/>
      </c>
      <c r="O327" s="136" t="str">
        <f t="shared" ref="O327:O354" si="26">IF(J327="","",K327+M327)</f>
        <v/>
      </c>
      <c r="P327" s="137" t="str">
        <f t="shared" ref="P327:P354" si="27">IF(J327="","",J327*O327)</f>
        <v/>
      </c>
    </row>
    <row r="328" spans="1:16" ht="27.6" x14ac:dyDescent="0.3">
      <c r="A328" s="142" t="s">
        <v>62</v>
      </c>
      <c r="B328" s="138" t="s">
        <v>63</v>
      </c>
      <c r="C328" s="134"/>
      <c r="D328" s="132" t="s">
        <v>64</v>
      </c>
      <c r="E328" s="135"/>
      <c r="F328" s="140" t="s">
        <v>57</v>
      </c>
      <c r="G328" s="139">
        <v>1</v>
      </c>
      <c r="H328" s="135"/>
      <c r="I328" s="143"/>
      <c r="J328" s="136"/>
      <c r="K328" s="136"/>
      <c r="L328" s="136" t="str">
        <f t="shared" si="24"/>
        <v/>
      </c>
      <c r="M328" s="136"/>
      <c r="N328" s="136" t="str">
        <f t="shared" si="25"/>
        <v/>
      </c>
      <c r="O328" s="136" t="str">
        <f t="shared" si="26"/>
        <v/>
      </c>
      <c r="P328" s="137" t="str">
        <f t="shared" si="27"/>
        <v/>
      </c>
    </row>
    <row r="329" spans="1:16" ht="41.4" x14ac:dyDescent="0.3">
      <c r="A329" s="142" t="s">
        <v>30</v>
      </c>
      <c r="B329" s="138" t="s">
        <v>31</v>
      </c>
      <c r="C329" s="134"/>
      <c r="D329" s="132" t="s">
        <v>50</v>
      </c>
      <c r="E329" s="135"/>
      <c r="F329" s="140" t="s">
        <v>57</v>
      </c>
      <c r="G329" s="139">
        <v>1</v>
      </c>
      <c r="H329" s="135"/>
      <c r="I329" s="143"/>
      <c r="J329" s="136"/>
      <c r="K329" s="136"/>
      <c r="L329" s="136" t="str">
        <f t="shared" si="24"/>
        <v/>
      </c>
      <c r="M329" s="136"/>
      <c r="N329" s="136" t="str">
        <f t="shared" si="25"/>
        <v/>
      </c>
      <c r="O329" s="136" t="str">
        <f t="shared" si="26"/>
        <v/>
      </c>
      <c r="P329" s="137" t="str">
        <f t="shared" si="27"/>
        <v/>
      </c>
    </row>
    <row r="330" spans="1:16" ht="27.6" x14ac:dyDescent="0.3">
      <c r="A330" s="142" t="s">
        <v>310</v>
      </c>
      <c r="B330" s="138" t="s">
        <v>311</v>
      </c>
      <c r="C330" s="134"/>
      <c r="D330" s="132" t="s">
        <v>312</v>
      </c>
      <c r="E330" s="135"/>
      <c r="F330" s="140" t="s">
        <v>57</v>
      </c>
      <c r="G330" s="139">
        <v>2</v>
      </c>
      <c r="H330" s="135"/>
      <c r="I330" s="143"/>
      <c r="J330" s="136"/>
      <c r="K330" s="136"/>
      <c r="L330" s="136" t="str">
        <f t="shared" si="24"/>
        <v/>
      </c>
      <c r="M330" s="136"/>
      <c r="N330" s="136" t="str">
        <f t="shared" si="25"/>
        <v/>
      </c>
      <c r="O330" s="136" t="str">
        <f t="shared" si="26"/>
        <v/>
      </c>
      <c r="P330" s="137" t="str">
        <f t="shared" si="27"/>
        <v/>
      </c>
    </row>
    <row r="331" spans="1:16" ht="26.1" customHeight="1" x14ac:dyDescent="0.3">
      <c r="A331" s="155"/>
      <c r="B331" s="156" t="s">
        <v>428</v>
      </c>
      <c r="C331" s="134"/>
      <c r="D331" s="132"/>
      <c r="E331" s="135"/>
      <c r="F331" s="140"/>
      <c r="G331" s="139"/>
      <c r="H331" s="135"/>
      <c r="I331" s="143"/>
      <c r="J331" s="136"/>
      <c r="K331" s="136"/>
      <c r="L331" s="136" t="str">
        <f t="shared" si="24"/>
        <v/>
      </c>
      <c r="M331" s="136"/>
      <c r="N331" s="136" t="str">
        <f t="shared" si="25"/>
        <v/>
      </c>
      <c r="O331" s="136" t="str">
        <f t="shared" si="26"/>
        <v/>
      </c>
      <c r="P331" s="137" t="str">
        <f t="shared" si="27"/>
        <v/>
      </c>
    </row>
    <row r="332" spans="1:16" ht="27.6" x14ac:dyDescent="0.3">
      <c r="A332" s="142" t="s">
        <v>62</v>
      </c>
      <c r="B332" s="138" t="s">
        <v>63</v>
      </c>
      <c r="C332" s="134"/>
      <c r="D332" s="132" t="s">
        <v>64</v>
      </c>
      <c r="E332" s="135"/>
      <c r="F332" s="140" t="s">
        <v>57</v>
      </c>
      <c r="G332" s="139">
        <v>1</v>
      </c>
      <c r="H332" s="135"/>
      <c r="I332" s="143"/>
      <c r="J332" s="136"/>
      <c r="K332" s="136"/>
      <c r="L332" s="136" t="str">
        <f t="shared" si="24"/>
        <v/>
      </c>
      <c r="M332" s="136"/>
      <c r="N332" s="136" t="str">
        <f t="shared" si="25"/>
        <v/>
      </c>
      <c r="O332" s="136" t="str">
        <f t="shared" si="26"/>
        <v/>
      </c>
      <c r="P332" s="137" t="str">
        <f t="shared" si="27"/>
        <v/>
      </c>
    </row>
    <row r="333" spans="1:16" ht="27.6" x14ac:dyDescent="0.3">
      <c r="A333" s="142">
        <v>5</v>
      </c>
      <c r="B333" s="138" t="s">
        <v>68</v>
      </c>
      <c r="C333" s="134"/>
      <c r="D333" s="132" t="s">
        <v>69</v>
      </c>
      <c r="E333" s="135"/>
      <c r="F333" s="140" t="s">
        <v>57</v>
      </c>
      <c r="G333" s="139">
        <v>1</v>
      </c>
      <c r="H333" s="135"/>
      <c r="I333" s="143"/>
      <c r="J333" s="136"/>
      <c r="K333" s="136"/>
      <c r="L333" s="136" t="str">
        <f t="shared" si="24"/>
        <v/>
      </c>
      <c r="M333" s="136"/>
      <c r="N333" s="136" t="str">
        <f t="shared" si="25"/>
        <v/>
      </c>
      <c r="O333" s="136" t="str">
        <f t="shared" si="26"/>
        <v/>
      </c>
      <c r="P333" s="137" t="str">
        <f t="shared" si="27"/>
        <v/>
      </c>
    </row>
    <row r="334" spans="1:16" x14ac:dyDescent="0.3">
      <c r="A334" s="132">
        <v>16</v>
      </c>
      <c r="B334" s="138" t="s">
        <v>86</v>
      </c>
      <c r="C334" s="134"/>
      <c r="D334" s="132" t="s">
        <v>73</v>
      </c>
      <c r="E334" s="135"/>
      <c r="F334" s="132" t="s">
        <v>57</v>
      </c>
      <c r="G334" s="132">
        <v>1</v>
      </c>
      <c r="H334" s="135"/>
      <c r="I334" s="135"/>
      <c r="J334" s="136"/>
      <c r="K334" s="136"/>
      <c r="L334" s="136" t="str">
        <f t="shared" si="24"/>
        <v/>
      </c>
      <c r="M334" s="136"/>
      <c r="N334" s="136" t="str">
        <f t="shared" si="25"/>
        <v/>
      </c>
      <c r="O334" s="136" t="str">
        <f t="shared" si="26"/>
        <v/>
      </c>
      <c r="P334" s="137" t="str">
        <f t="shared" si="27"/>
        <v/>
      </c>
    </row>
    <row r="335" spans="1:16" x14ac:dyDescent="0.3">
      <c r="A335" s="139">
        <v>8</v>
      </c>
      <c r="B335" s="138" t="s">
        <v>87</v>
      </c>
      <c r="C335" s="134"/>
      <c r="D335" s="132" t="s">
        <v>71</v>
      </c>
      <c r="E335" s="135"/>
      <c r="F335" s="140" t="s">
        <v>57</v>
      </c>
      <c r="G335" s="139">
        <v>1</v>
      </c>
      <c r="H335" s="135"/>
      <c r="I335" s="135"/>
      <c r="J335" s="136"/>
      <c r="K335" s="136"/>
      <c r="L335" s="136" t="str">
        <f t="shared" si="24"/>
        <v/>
      </c>
      <c r="M335" s="136"/>
      <c r="N335" s="136" t="str">
        <f t="shared" si="25"/>
        <v/>
      </c>
      <c r="O335" s="136" t="str">
        <f t="shared" si="26"/>
        <v/>
      </c>
      <c r="P335" s="137" t="str">
        <f t="shared" si="27"/>
        <v/>
      </c>
    </row>
    <row r="336" spans="1:16" ht="27.6" x14ac:dyDescent="0.3">
      <c r="A336" s="139" t="s">
        <v>429</v>
      </c>
      <c r="B336" s="138" t="s">
        <v>430</v>
      </c>
      <c r="C336" s="134"/>
      <c r="D336" s="132" t="s">
        <v>431</v>
      </c>
      <c r="E336" s="135"/>
      <c r="F336" s="140" t="s">
        <v>57</v>
      </c>
      <c r="G336" s="139">
        <v>2</v>
      </c>
      <c r="H336" s="135"/>
      <c r="I336" s="135"/>
      <c r="J336" s="136"/>
      <c r="K336" s="136"/>
      <c r="L336" s="136" t="str">
        <f t="shared" si="24"/>
        <v/>
      </c>
      <c r="M336" s="136"/>
      <c r="N336" s="136" t="str">
        <f t="shared" si="25"/>
        <v/>
      </c>
      <c r="O336" s="136" t="str">
        <f t="shared" si="26"/>
        <v/>
      </c>
      <c r="P336" s="137" t="str">
        <f t="shared" si="27"/>
        <v/>
      </c>
    </row>
    <row r="337" spans="1:16" ht="27.6" x14ac:dyDescent="0.3">
      <c r="A337" s="142" t="s">
        <v>412</v>
      </c>
      <c r="B337" s="138" t="s">
        <v>432</v>
      </c>
      <c r="C337" s="134"/>
      <c r="D337" s="132"/>
      <c r="E337" s="135"/>
      <c r="F337" s="140" t="s">
        <v>57</v>
      </c>
      <c r="G337" s="139">
        <v>2</v>
      </c>
      <c r="H337" s="135"/>
      <c r="I337" s="135"/>
      <c r="J337" s="136"/>
      <c r="K337" s="136"/>
      <c r="L337" s="136" t="str">
        <f t="shared" si="24"/>
        <v/>
      </c>
      <c r="M337" s="136"/>
      <c r="N337" s="136" t="str">
        <f t="shared" si="25"/>
        <v/>
      </c>
      <c r="O337" s="136" t="str">
        <f t="shared" si="26"/>
        <v/>
      </c>
      <c r="P337" s="137" t="str">
        <f t="shared" si="27"/>
        <v/>
      </c>
    </row>
    <row r="338" spans="1:16" x14ac:dyDescent="0.3">
      <c r="A338" s="142">
        <v>2</v>
      </c>
      <c r="B338" s="138" t="s">
        <v>82</v>
      </c>
      <c r="C338" s="134"/>
      <c r="D338" s="132" t="s">
        <v>83</v>
      </c>
      <c r="E338" s="135"/>
      <c r="F338" s="140" t="s">
        <v>57</v>
      </c>
      <c r="G338" s="139">
        <v>1</v>
      </c>
      <c r="H338" s="135"/>
      <c r="I338" s="143"/>
      <c r="J338" s="136"/>
      <c r="K338" s="136"/>
      <c r="L338" s="136" t="str">
        <f t="shared" si="24"/>
        <v/>
      </c>
      <c r="M338" s="136"/>
      <c r="N338" s="136" t="str">
        <f t="shared" si="25"/>
        <v/>
      </c>
      <c r="O338" s="136" t="str">
        <f t="shared" si="26"/>
        <v/>
      </c>
      <c r="P338" s="137" t="str">
        <f t="shared" si="27"/>
        <v/>
      </c>
    </row>
    <row r="339" spans="1:16" ht="41.4" x14ac:dyDescent="0.3">
      <c r="A339" s="142">
        <v>45</v>
      </c>
      <c r="B339" s="138" t="s">
        <v>88</v>
      </c>
      <c r="C339" s="134"/>
      <c r="D339" s="132" t="s">
        <v>89</v>
      </c>
      <c r="E339" s="135"/>
      <c r="F339" s="140" t="s">
        <v>59</v>
      </c>
      <c r="G339" s="139">
        <v>2</v>
      </c>
      <c r="H339" s="135"/>
      <c r="I339" s="143"/>
      <c r="J339" s="136"/>
      <c r="K339" s="136"/>
      <c r="L339" s="136" t="str">
        <f t="shared" si="24"/>
        <v/>
      </c>
      <c r="M339" s="136"/>
      <c r="N339" s="136" t="str">
        <f t="shared" si="25"/>
        <v/>
      </c>
      <c r="O339" s="136" t="str">
        <f t="shared" si="26"/>
        <v/>
      </c>
      <c r="P339" s="137" t="str">
        <f t="shared" si="27"/>
        <v/>
      </c>
    </row>
    <row r="340" spans="1:16" ht="27.6" x14ac:dyDescent="0.3">
      <c r="A340" s="142" t="s">
        <v>35</v>
      </c>
      <c r="B340" s="138" t="s">
        <v>90</v>
      </c>
      <c r="C340" s="134"/>
      <c r="D340" s="132" t="s">
        <v>91</v>
      </c>
      <c r="E340" s="135"/>
      <c r="F340" s="140" t="s">
        <v>57</v>
      </c>
      <c r="G340" s="139">
        <v>2</v>
      </c>
      <c r="H340" s="135"/>
      <c r="I340" s="143"/>
      <c r="J340" s="136"/>
      <c r="K340" s="136"/>
      <c r="L340" s="136" t="str">
        <f t="shared" si="24"/>
        <v/>
      </c>
      <c r="M340" s="136"/>
      <c r="N340" s="136" t="str">
        <f t="shared" si="25"/>
        <v/>
      </c>
      <c r="O340" s="136" t="str">
        <f t="shared" si="26"/>
        <v/>
      </c>
      <c r="P340" s="137" t="str">
        <f t="shared" si="27"/>
        <v/>
      </c>
    </row>
    <row r="341" spans="1:16" x14ac:dyDescent="0.3">
      <c r="A341" s="142" t="s">
        <v>42</v>
      </c>
      <c r="B341" s="138" t="s">
        <v>44</v>
      </c>
      <c r="C341" s="134"/>
      <c r="D341" s="132" t="s">
        <v>54</v>
      </c>
      <c r="E341" s="135"/>
      <c r="F341" s="140" t="s">
        <v>57</v>
      </c>
      <c r="G341" s="139">
        <v>2</v>
      </c>
      <c r="H341" s="135"/>
      <c r="I341" s="143"/>
      <c r="J341" s="136"/>
      <c r="K341" s="136"/>
      <c r="L341" s="136" t="str">
        <f t="shared" si="24"/>
        <v/>
      </c>
      <c r="M341" s="136"/>
      <c r="N341" s="136" t="str">
        <f t="shared" si="25"/>
        <v/>
      </c>
      <c r="O341" s="136" t="str">
        <f t="shared" si="26"/>
        <v/>
      </c>
      <c r="P341" s="137" t="str">
        <f t="shared" si="27"/>
        <v/>
      </c>
    </row>
    <row r="342" spans="1:16" x14ac:dyDescent="0.3">
      <c r="A342" s="142" t="s">
        <v>35</v>
      </c>
      <c r="B342" s="138" t="s">
        <v>92</v>
      </c>
      <c r="C342" s="134"/>
      <c r="D342" s="132" t="s">
        <v>93</v>
      </c>
      <c r="E342" s="135"/>
      <c r="F342" s="140" t="s">
        <v>57</v>
      </c>
      <c r="G342" s="139">
        <v>2</v>
      </c>
      <c r="H342" s="135"/>
      <c r="I342" s="143"/>
      <c r="J342" s="136"/>
      <c r="K342" s="136"/>
      <c r="L342" s="136" t="str">
        <f t="shared" si="24"/>
        <v/>
      </c>
      <c r="M342" s="136"/>
      <c r="N342" s="136" t="str">
        <f t="shared" si="25"/>
        <v/>
      </c>
      <c r="O342" s="136" t="str">
        <f t="shared" si="26"/>
        <v/>
      </c>
      <c r="P342" s="137" t="str">
        <f t="shared" si="27"/>
        <v/>
      </c>
    </row>
    <row r="343" spans="1:16" x14ac:dyDescent="0.3">
      <c r="A343" s="142">
        <v>104</v>
      </c>
      <c r="B343" s="138" t="s">
        <v>433</v>
      </c>
      <c r="C343" s="134"/>
      <c r="D343" s="132"/>
      <c r="E343" s="135"/>
      <c r="F343" s="140" t="s">
        <v>57</v>
      </c>
      <c r="G343" s="139">
        <v>2</v>
      </c>
      <c r="H343" s="135"/>
      <c r="I343" s="143"/>
      <c r="J343" s="136"/>
      <c r="K343" s="136"/>
      <c r="L343" s="136" t="str">
        <f t="shared" si="24"/>
        <v/>
      </c>
      <c r="M343" s="136"/>
      <c r="N343" s="136" t="str">
        <f t="shared" si="25"/>
        <v/>
      </c>
      <c r="O343" s="136" t="str">
        <f t="shared" si="26"/>
        <v/>
      </c>
      <c r="P343" s="137" t="str">
        <f t="shared" si="27"/>
        <v/>
      </c>
    </row>
    <row r="344" spans="1:16" x14ac:dyDescent="0.3">
      <c r="A344" s="142">
        <v>181</v>
      </c>
      <c r="B344" s="138" t="s">
        <v>434</v>
      </c>
      <c r="C344" s="134"/>
      <c r="D344" s="132"/>
      <c r="E344" s="135"/>
      <c r="F344" s="140" t="s">
        <v>57</v>
      </c>
      <c r="G344" s="139">
        <v>1</v>
      </c>
      <c r="H344" s="135"/>
      <c r="I344" s="143"/>
      <c r="J344" s="136"/>
      <c r="K344" s="136"/>
      <c r="L344" s="136" t="str">
        <f t="shared" si="24"/>
        <v/>
      </c>
      <c r="M344" s="136"/>
      <c r="N344" s="136" t="str">
        <f t="shared" si="25"/>
        <v/>
      </c>
      <c r="O344" s="136" t="str">
        <f t="shared" si="26"/>
        <v/>
      </c>
      <c r="P344" s="137" t="str">
        <f t="shared" si="27"/>
        <v/>
      </c>
    </row>
    <row r="345" spans="1:16" x14ac:dyDescent="0.3">
      <c r="A345" s="142">
        <v>183</v>
      </c>
      <c r="B345" s="138" t="s">
        <v>435</v>
      </c>
      <c r="C345" s="134"/>
      <c r="D345" s="132"/>
      <c r="E345" s="135"/>
      <c r="F345" s="140" t="s">
        <v>57</v>
      </c>
      <c r="G345" s="139">
        <v>1</v>
      </c>
      <c r="H345" s="135"/>
      <c r="I345" s="143"/>
      <c r="J345" s="136"/>
      <c r="K345" s="136"/>
      <c r="L345" s="136" t="str">
        <f t="shared" si="24"/>
        <v/>
      </c>
      <c r="M345" s="136"/>
      <c r="N345" s="136" t="str">
        <f t="shared" si="25"/>
        <v/>
      </c>
      <c r="O345" s="136" t="str">
        <f t="shared" si="26"/>
        <v/>
      </c>
      <c r="P345" s="137" t="str">
        <f t="shared" si="27"/>
        <v/>
      </c>
    </row>
    <row r="346" spans="1:16" x14ac:dyDescent="0.3">
      <c r="A346" s="142"/>
      <c r="B346" s="138"/>
      <c r="C346" s="134"/>
      <c r="D346" s="132"/>
      <c r="E346" s="135"/>
      <c r="F346" s="140"/>
      <c r="G346" s="139"/>
      <c r="H346" s="135"/>
      <c r="I346" s="143"/>
      <c r="J346" s="136"/>
      <c r="K346" s="136"/>
      <c r="L346" s="136" t="str">
        <f t="shared" si="24"/>
        <v/>
      </c>
      <c r="M346" s="136"/>
      <c r="N346" s="136" t="str">
        <f t="shared" si="25"/>
        <v/>
      </c>
      <c r="O346" s="136" t="str">
        <f t="shared" si="26"/>
        <v/>
      </c>
      <c r="P346" s="137" t="str">
        <f t="shared" si="27"/>
        <v/>
      </c>
    </row>
    <row r="347" spans="1:16" ht="27.75" customHeight="1" x14ac:dyDescent="0.3">
      <c r="A347" s="155"/>
      <c r="B347" s="156" t="s">
        <v>436</v>
      </c>
      <c r="C347" s="134"/>
      <c r="D347" s="132"/>
      <c r="E347" s="135"/>
      <c r="F347" s="140"/>
      <c r="G347" s="139"/>
      <c r="H347" s="135"/>
      <c r="I347" s="143"/>
      <c r="J347" s="136"/>
      <c r="K347" s="136"/>
      <c r="L347" s="136" t="str">
        <f t="shared" si="24"/>
        <v/>
      </c>
      <c r="M347" s="136"/>
      <c r="N347" s="136" t="str">
        <f t="shared" si="25"/>
        <v/>
      </c>
      <c r="O347" s="136" t="str">
        <f t="shared" si="26"/>
        <v/>
      </c>
      <c r="P347" s="137" t="str">
        <f t="shared" si="27"/>
        <v/>
      </c>
    </row>
    <row r="348" spans="1:16" x14ac:dyDescent="0.3">
      <c r="A348" s="142">
        <v>169</v>
      </c>
      <c r="B348" s="138" t="s">
        <v>437</v>
      </c>
      <c r="C348" s="134"/>
      <c r="D348" s="132"/>
      <c r="E348" s="135"/>
      <c r="F348" s="140" t="s">
        <v>57</v>
      </c>
      <c r="G348" s="139">
        <v>1</v>
      </c>
      <c r="H348" s="135"/>
      <c r="I348" s="143"/>
      <c r="J348" s="136"/>
      <c r="K348" s="136"/>
      <c r="L348" s="136" t="str">
        <f t="shared" si="24"/>
        <v/>
      </c>
      <c r="M348" s="136"/>
      <c r="N348" s="136" t="str">
        <f t="shared" si="25"/>
        <v/>
      </c>
      <c r="O348" s="136" t="str">
        <f t="shared" si="26"/>
        <v/>
      </c>
      <c r="P348" s="137" t="str">
        <f t="shared" si="27"/>
        <v/>
      </c>
    </row>
    <row r="349" spans="1:16" x14ac:dyDescent="0.3">
      <c r="A349" s="142">
        <v>170</v>
      </c>
      <c r="B349" s="138" t="s">
        <v>438</v>
      </c>
      <c r="C349" s="134"/>
      <c r="D349" s="132"/>
      <c r="E349" s="135"/>
      <c r="F349" s="140" t="s">
        <v>206</v>
      </c>
      <c r="G349" s="139">
        <v>1</v>
      </c>
      <c r="H349" s="135"/>
      <c r="I349" s="143"/>
      <c r="J349" s="136"/>
      <c r="K349" s="136"/>
      <c r="L349" s="136" t="str">
        <f t="shared" si="24"/>
        <v/>
      </c>
      <c r="M349" s="136"/>
      <c r="N349" s="136" t="str">
        <f t="shared" si="25"/>
        <v/>
      </c>
      <c r="O349" s="136" t="str">
        <f t="shared" si="26"/>
        <v/>
      </c>
      <c r="P349" s="137" t="str">
        <f t="shared" si="27"/>
        <v/>
      </c>
    </row>
    <row r="350" spans="1:16" ht="27.6" x14ac:dyDescent="0.3">
      <c r="A350" s="142">
        <v>171</v>
      </c>
      <c r="B350" s="138" t="s">
        <v>439</v>
      </c>
      <c r="C350" s="134"/>
      <c r="D350" s="132"/>
      <c r="E350" s="135"/>
      <c r="F350" s="140" t="s">
        <v>59</v>
      </c>
      <c r="G350" s="139">
        <v>1</v>
      </c>
      <c r="H350" s="135"/>
      <c r="I350" s="143"/>
      <c r="J350" s="136"/>
      <c r="K350" s="136"/>
      <c r="L350" s="136" t="str">
        <f t="shared" si="24"/>
        <v/>
      </c>
      <c r="M350" s="136"/>
      <c r="N350" s="136" t="str">
        <f t="shared" si="25"/>
        <v/>
      </c>
      <c r="O350" s="136" t="str">
        <f t="shared" si="26"/>
        <v/>
      </c>
      <c r="P350" s="137" t="str">
        <f t="shared" si="27"/>
        <v/>
      </c>
    </row>
    <row r="351" spans="1:16" x14ac:dyDescent="0.3">
      <c r="A351" s="142">
        <v>184</v>
      </c>
      <c r="B351" s="138" t="s">
        <v>440</v>
      </c>
      <c r="C351" s="134"/>
      <c r="D351" s="132"/>
      <c r="E351" s="135"/>
      <c r="F351" s="140" t="s">
        <v>57</v>
      </c>
      <c r="G351" s="139">
        <v>12</v>
      </c>
      <c r="H351" s="135"/>
      <c r="I351" s="143"/>
      <c r="J351" s="136"/>
      <c r="K351" s="136"/>
      <c r="L351" s="136" t="str">
        <f t="shared" si="24"/>
        <v/>
      </c>
      <c r="M351" s="136"/>
      <c r="N351" s="136" t="str">
        <f t="shared" si="25"/>
        <v/>
      </c>
      <c r="O351" s="136" t="str">
        <f t="shared" si="26"/>
        <v/>
      </c>
      <c r="P351" s="137" t="str">
        <f t="shared" si="27"/>
        <v/>
      </c>
    </row>
    <row r="352" spans="1:16" x14ac:dyDescent="0.3">
      <c r="A352" s="132">
        <v>106</v>
      </c>
      <c r="B352" s="138" t="s">
        <v>37</v>
      </c>
      <c r="C352" s="134"/>
      <c r="D352" s="132"/>
      <c r="E352" s="135"/>
      <c r="F352" s="132" t="s">
        <v>57</v>
      </c>
      <c r="G352" s="132">
        <v>1</v>
      </c>
      <c r="H352" s="135"/>
      <c r="I352" s="135"/>
      <c r="J352" s="136"/>
      <c r="K352" s="136"/>
      <c r="L352" s="136" t="str">
        <f t="shared" si="24"/>
        <v/>
      </c>
      <c r="M352" s="136"/>
      <c r="N352" s="136" t="str">
        <f t="shared" si="25"/>
        <v/>
      </c>
      <c r="O352" s="136" t="str">
        <f t="shared" si="26"/>
        <v/>
      </c>
      <c r="P352" s="137" t="str">
        <f t="shared" si="27"/>
        <v/>
      </c>
    </row>
    <row r="353" spans="1:16" x14ac:dyDescent="0.3">
      <c r="A353" s="139">
        <v>172</v>
      </c>
      <c r="B353" s="145" t="s">
        <v>441</v>
      </c>
      <c r="C353" s="134"/>
      <c r="D353" s="132"/>
      <c r="E353" s="135"/>
      <c r="F353" s="140" t="s">
        <v>57</v>
      </c>
      <c r="G353" s="139">
        <v>1</v>
      </c>
      <c r="H353" s="135"/>
      <c r="I353" s="135"/>
      <c r="J353" s="136"/>
      <c r="K353" s="136"/>
      <c r="L353" s="136" t="str">
        <f t="shared" si="24"/>
        <v/>
      </c>
      <c r="M353" s="136"/>
      <c r="N353" s="136" t="str">
        <f t="shared" si="25"/>
        <v/>
      </c>
      <c r="O353" s="136" t="str">
        <f t="shared" si="26"/>
        <v/>
      </c>
      <c r="P353" s="137" t="str">
        <f t="shared" si="27"/>
        <v/>
      </c>
    </row>
    <row r="354" spans="1:16" x14ac:dyDescent="0.3">
      <c r="A354" s="139">
        <v>70</v>
      </c>
      <c r="B354" s="138" t="s">
        <v>442</v>
      </c>
      <c r="C354" s="134"/>
      <c r="D354" s="132"/>
      <c r="E354" s="135"/>
      <c r="F354" s="140" t="s">
        <v>57</v>
      </c>
      <c r="G354" s="139">
        <v>5</v>
      </c>
      <c r="H354" s="135"/>
      <c r="I354" s="135"/>
      <c r="J354" s="136"/>
      <c r="K354" s="136"/>
      <c r="L354" s="136" t="str">
        <f t="shared" si="24"/>
        <v/>
      </c>
      <c r="M354" s="136"/>
      <c r="N354" s="136" t="str">
        <f t="shared" si="25"/>
        <v/>
      </c>
      <c r="O354" s="136" t="str">
        <f t="shared" si="26"/>
        <v/>
      </c>
      <c r="P354" s="137" t="str">
        <f t="shared" si="27"/>
        <v/>
      </c>
    </row>
    <row r="355" spans="1:16" x14ac:dyDescent="0.3">
      <c r="A355" s="139">
        <v>182</v>
      </c>
      <c r="B355" s="138" t="s">
        <v>443</v>
      </c>
      <c r="C355" s="134"/>
      <c r="D355" s="132"/>
      <c r="E355" s="135"/>
      <c r="F355" s="140" t="s">
        <v>57</v>
      </c>
      <c r="G355" s="139">
        <v>5</v>
      </c>
      <c r="H355" s="135"/>
      <c r="I355" s="135"/>
      <c r="J355" s="136"/>
      <c r="K355" s="136"/>
      <c r="L355" s="136"/>
      <c r="M355" s="136"/>
      <c r="N355" s="136"/>
      <c r="O355" s="136"/>
      <c r="P355" s="137"/>
    </row>
    <row r="356" spans="1:16" ht="27.6" x14ac:dyDescent="0.3">
      <c r="A356" s="139">
        <v>180</v>
      </c>
      <c r="B356" s="138" t="s">
        <v>444</v>
      </c>
      <c r="C356" s="134"/>
      <c r="D356" s="132"/>
      <c r="E356" s="135"/>
      <c r="F356" s="140" t="s">
        <v>57</v>
      </c>
      <c r="G356" s="139">
        <v>1</v>
      </c>
      <c r="H356" s="135"/>
      <c r="I356" s="135"/>
      <c r="J356" s="136"/>
      <c r="K356" s="136"/>
      <c r="L356" s="136" t="str">
        <f t="shared" ref="L356:L419" si="28">IF(J356="","",J356*K356)</f>
        <v/>
      </c>
      <c r="M356" s="136"/>
      <c r="N356" s="136" t="str">
        <f t="shared" ref="N356:N419" si="29">IF(J356="","",J356*M356)</f>
        <v/>
      </c>
      <c r="O356" s="136" t="str">
        <f t="shared" ref="O356:O419" si="30">IF(J356="","",K356+M356)</f>
        <v/>
      </c>
      <c r="P356" s="137" t="str">
        <f t="shared" ref="P356:P419" si="31">IF(J356="","",J356*O356)</f>
        <v/>
      </c>
    </row>
    <row r="357" spans="1:16" x14ac:dyDescent="0.3">
      <c r="A357" s="139">
        <v>177</v>
      </c>
      <c r="B357" s="138" t="s">
        <v>445</v>
      </c>
      <c r="C357" s="134"/>
      <c r="D357" s="132"/>
      <c r="E357" s="135"/>
      <c r="F357" s="140" t="s">
        <v>57</v>
      </c>
      <c r="G357" s="139">
        <v>1</v>
      </c>
      <c r="H357" s="135"/>
      <c r="I357" s="135"/>
      <c r="J357" s="136"/>
      <c r="K357" s="136"/>
      <c r="L357" s="136" t="str">
        <f t="shared" si="28"/>
        <v/>
      </c>
      <c r="M357" s="136"/>
      <c r="N357" s="136" t="str">
        <f t="shared" si="29"/>
        <v/>
      </c>
      <c r="O357" s="136" t="str">
        <f t="shared" si="30"/>
        <v/>
      </c>
      <c r="P357" s="137" t="str">
        <f t="shared" si="31"/>
        <v/>
      </c>
    </row>
    <row r="358" spans="1:16" x14ac:dyDescent="0.3">
      <c r="A358" s="139"/>
      <c r="B358" s="138"/>
      <c r="C358" s="134"/>
      <c r="D358" s="132"/>
      <c r="E358" s="135"/>
      <c r="F358" s="140"/>
      <c r="G358" s="139"/>
      <c r="H358" s="135"/>
      <c r="I358" s="135"/>
      <c r="J358" s="136"/>
      <c r="K358" s="136"/>
      <c r="L358" s="136" t="str">
        <f t="shared" si="28"/>
        <v/>
      </c>
      <c r="M358" s="136"/>
      <c r="N358" s="136" t="str">
        <f t="shared" si="29"/>
        <v/>
      </c>
      <c r="O358" s="136" t="str">
        <f t="shared" si="30"/>
        <v/>
      </c>
      <c r="P358" s="137" t="str">
        <f t="shared" si="31"/>
        <v/>
      </c>
    </row>
    <row r="359" spans="1:16" x14ac:dyDescent="0.3">
      <c r="A359" s="142"/>
      <c r="B359" s="138"/>
      <c r="C359" s="134"/>
      <c r="D359" s="132"/>
      <c r="E359" s="135"/>
      <c r="F359" s="140"/>
      <c r="G359" s="139"/>
      <c r="H359" s="135"/>
      <c r="I359" s="143"/>
      <c r="J359" s="136"/>
      <c r="K359" s="136"/>
      <c r="L359" s="136" t="str">
        <f t="shared" si="28"/>
        <v/>
      </c>
      <c r="M359" s="136"/>
      <c r="N359" s="136" t="str">
        <f t="shared" si="29"/>
        <v/>
      </c>
      <c r="O359" s="136" t="str">
        <f t="shared" si="30"/>
        <v/>
      </c>
      <c r="P359" s="137" t="str">
        <f t="shared" si="31"/>
        <v/>
      </c>
    </row>
    <row r="360" spans="1:16" x14ac:dyDescent="0.3">
      <c r="A360" s="155"/>
      <c r="B360" s="156" t="s">
        <v>446</v>
      </c>
      <c r="C360" s="134"/>
      <c r="D360" s="132"/>
      <c r="E360" s="135"/>
      <c r="F360" s="140"/>
      <c r="G360" s="139"/>
      <c r="H360" s="135"/>
      <c r="I360" s="143"/>
      <c r="J360" s="136"/>
      <c r="K360" s="136"/>
      <c r="L360" s="136" t="str">
        <f t="shared" si="28"/>
        <v/>
      </c>
      <c r="M360" s="136"/>
      <c r="N360" s="136" t="str">
        <f t="shared" si="29"/>
        <v/>
      </c>
      <c r="O360" s="136" t="str">
        <f t="shared" si="30"/>
        <v/>
      </c>
      <c r="P360" s="137" t="str">
        <f t="shared" si="31"/>
        <v/>
      </c>
    </row>
    <row r="361" spans="1:16" ht="41.4" x14ac:dyDescent="0.3">
      <c r="A361" s="132" t="s">
        <v>154</v>
      </c>
      <c r="B361" s="138" t="s">
        <v>447</v>
      </c>
      <c r="C361" s="134"/>
      <c r="D361" s="132" t="s">
        <v>448</v>
      </c>
      <c r="E361" s="135"/>
      <c r="F361" s="132" t="s">
        <v>57</v>
      </c>
      <c r="G361" s="132">
        <v>12</v>
      </c>
      <c r="H361" s="135"/>
      <c r="I361" s="135"/>
      <c r="J361" s="136"/>
      <c r="K361" s="136"/>
      <c r="L361" s="136" t="str">
        <f t="shared" si="28"/>
        <v/>
      </c>
      <c r="M361" s="136"/>
      <c r="N361" s="136" t="str">
        <f t="shared" si="29"/>
        <v/>
      </c>
      <c r="O361" s="136" t="str">
        <f t="shared" si="30"/>
        <v/>
      </c>
      <c r="P361" s="137" t="str">
        <f t="shared" si="31"/>
        <v/>
      </c>
    </row>
    <row r="362" spans="1:16" ht="27.6" x14ac:dyDescent="0.3">
      <c r="A362" s="139" t="s">
        <v>449</v>
      </c>
      <c r="B362" s="138" t="s">
        <v>450</v>
      </c>
      <c r="C362" s="134"/>
      <c r="D362" s="132" t="s">
        <v>451</v>
      </c>
      <c r="E362" s="135"/>
      <c r="F362" s="140"/>
      <c r="G362" s="139">
        <v>12</v>
      </c>
      <c r="H362" s="135"/>
      <c r="I362" s="135"/>
      <c r="J362" s="136"/>
      <c r="K362" s="136"/>
      <c r="L362" s="136" t="str">
        <f t="shared" si="28"/>
        <v/>
      </c>
      <c r="M362" s="136"/>
      <c r="N362" s="136" t="str">
        <f t="shared" si="29"/>
        <v/>
      </c>
      <c r="O362" s="136" t="str">
        <f t="shared" si="30"/>
        <v/>
      </c>
      <c r="P362" s="137" t="str">
        <f t="shared" si="31"/>
        <v/>
      </c>
    </row>
    <row r="363" spans="1:16" ht="27.6" x14ac:dyDescent="0.3">
      <c r="A363" s="139">
        <v>5</v>
      </c>
      <c r="B363" s="138" t="s">
        <v>68</v>
      </c>
      <c r="C363" s="134"/>
      <c r="D363" s="132" t="s">
        <v>69</v>
      </c>
      <c r="E363" s="135"/>
      <c r="F363" s="140" t="s">
        <v>57</v>
      </c>
      <c r="G363" s="139">
        <v>36</v>
      </c>
      <c r="H363" s="135"/>
      <c r="I363" s="135"/>
      <c r="J363" s="136"/>
      <c r="K363" s="136"/>
      <c r="L363" s="136" t="str">
        <f t="shared" si="28"/>
        <v/>
      </c>
      <c r="M363" s="136"/>
      <c r="N363" s="136" t="str">
        <f t="shared" si="29"/>
        <v/>
      </c>
      <c r="O363" s="136" t="str">
        <f t="shared" si="30"/>
        <v/>
      </c>
      <c r="P363" s="137" t="str">
        <f t="shared" si="31"/>
        <v/>
      </c>
    </row>
    <row r="364" spans="1:16" ht="41.4" x14ac:dyDescent="0.3">
      <c r="A364" s="132">
        <v>45</v>
      </c>
      <c r="B364" s="138" t="s">
        <v>88</v>
      </c>
      <c r="C364" s="134"/>
      <c r="D364" s="132" t="s">
        <v>89</v>
      </c>
      <c r="E364" s="135"/>
      <c r="F364" s="132" t="s">
        <v>59</v>
      </c>
      <c r="G364" s="132">
        <v>18</v>
      </c>
      <c r="H364" s="135"/>
      <c r="I364" s="135"/>
      <c r="J364" s="136"/>
      <c r="K364" s="136"/>
      <c r="L364" s="136" t="str">
        <f t="shared" si="28"/>
        <v/>
      </c>
      <c r="M364" s="136"/>
      <c r="N364" s="136" t="str">
        <f t="shared" si="29"/>
        <v/>
      </c>
      <c r="O364" s="136" t="str">
        <f t="shared" si="30"/>
        <v/>
      </c>
      <c r="P364" s="137" t="str">
        <f t="shared" si="31"/>
        <v/>
      </c>
    </row>
    <row r="365" spans="1:16" ht="27.6" x14ac:dyDescent="0.3">
      <c r="A365" s="139" t="s">
        <v>35</v>
      </c>
      <c r="B365" s="138" t="s">
        <v>90</v>
      </c>
      <c r="C365" s="134"/>
      <c r="D365" s="132" t="s">
        <v>91</v>
      </c>
      <c r="E365" s="135"/>
      <c r="F365" s="140" t="s">
        <v>57</v>
      </c>
      <c r="G365" s="139">
        <v>18</v>
      </c>
      <c r="H365" s="135"/>
      <c r="I365" s="135"/>
      <c r="J365" s="136"/>
      <c r="K365" s="136"/>
      <c r="L365" s="136" t="str">
        <f t="shared" si="28"/>
        <v/>
      </c>
      <c r="M365" s="136"/>
      <c r="N365" s="136" t="str">
        <f t="shared" si="29"/>
        <v/>
      </c>
      <c r="O365" s="136" t="str">
        <f t="shared" si="30"/>
        <v/>
      </c>
      <c r="P365" s="137" t="str">
        <f t="shared" si="31"/>
        <v/>
      </c>
    </row>
    <row r="366" spans="1:16" x14ac:dyDescent="0.3">
      <c r="A366" s="142" t="s">
        <v>42</v>
      </c>
      <c r="B366" s="138" t="s">
        <v>44</v>
      </c>
      <c r="C366" s="134"/>
      <c r="D366" s="132" t="s">
        <v>54</v>
      </c>
      <c r="E366" s="135"/>
      <c r="F366" s="140" t="s">
        <v>57</v>
      </c>
      <c r="G366" s="139">
        <v>18</v>
      </c>
      <c r="H366" s="135"/>
      <c r="I366" s="143"/>
      <c r="J366" s="136"/>
      <c r="K366" s="136"/>
      <c r="L366" s="136" t="str">
        <f t="shared" si="28"/>
        <v/>
      </c>
      <c r="M366" s="136"/>
      <c r="N366" s="136" t="str">
        <f t="shared" si="29"/>
        <v/>
      </c>
      <c r="O366" s="136" t="str">
        <f t="shared" si="30"/>
        <v/>
      </c>
      <c r="P366" s="137" t="str">
        <f t="shared" si="31"/>
        <v/>
      </c>
    </row>
    <row r="367" spans="1:16" x14ac:dyDescent="0.3">
      <c r="A367" s="142" t="s">
        <v>35</v>
      </c>
      <c r="B367" s="138" t="s">
        <v>92</v>
      </c>
      <c r="C367" s="134"/>
      <c r="D367" s="132" t="s">
        <v>93</v>
      </c>
      <c r="E367" s="135"/>
      <c r="F367" s="140" t="s">
        <v>57</v>
      </c>
      <c r="G367" s="139">
        <v>18</v>
      </c>
      <c r="H367" s="135"/>
      <c r="I367" s="143"/>
      <c r="J367" s="136"/>
      <c r="K367" s="136"/>
      <c r="L367" s="136" t="str">
        <f t="shared" si="28"/>
        <v/>
      </c>
      <c r="M367" s="136"/>
      <c r="N367" s="136" t="str">
        <f t="shared" si="29"/>
        <v/>
      </c>
      <c r="O367" s="136" t="str">
        <f t="shared" si="30"/>
        <v/>
      </c>
      <c r="P367" s="137" t="str">
        <f t="shared" si="31"/>
        <v/>
      </c>
    </row>
    <row r="368" spans="1:16" ht="27.6" x14ac:dyDescent="0.3">
      <c r="A368" s="142" t="s">
        <v>452</v>
      </c>
      <c r="B368" s="138" t="s">
        <v>453</v>
      </c>
      <c r="C368" s="134"/>
      <c r="D368" s="132" t="s">
        <v>454</v>
      </c>
      <c r="E368" s="135"/>
      <c r="F368" s="140" t="s">
        <v>57</v>
      </c>
      <c r="G368" s="139">
        <v>6</v>
      </c>
      <c r="H368" s="135"/>
      <c r="I368" s="143"/>
      <c r="J368" s="136"/>
      <c r="K368" s="136"/>
      <c r="L368" s="136" t="str">
        <f t="shared" si="28"/>
        <v/>
      </c>
      <c r="M368" s="136"/>
      <c r="N368" s="136" t="str">
        <f t="shared" si="29"/>
        <v/>
      </c>
      <c r="O368" s="136" t="str">
        <f t="shared" si="30"/>
        <v/>
      </c>
      <c r="P368" s="137" t="str">
        <f t="shared" si="31"/>
        <v/>
      </c>
    </row>
    <row r="369" spans="1:16" x14ac:dyDescent="0.3">
      <c r="A369" s="132" t="s">
        <v>65</v>
      </c>
      <c r="B369" s="138" t="s">
        <v>66</v>
      </c>
      <c r="C369" s="134"/>
      <c r="D369" s="132" t="s">
        <v>67</v>
      </c>
      <c r="E369" s="135"/>
      <c r="F369" s="132" t="s">
        <v>57</v>
      </c>
      <c r="G369" s="132">
        <v>6</v>
      </c>
      <c r="H369" s="135"/>
      <c r="I369" s="135"/>
      <c r="J369" s="136"/>
      <c r="K369" s="136"/>
      <c r="L369" s="136" t="str">
        <f t="shared" si="28"/>
        <v/>
      </c>
      <c r="M369" s="136"/>
      <c r="N369" s="136" t="str">
        <f t="shared" si="29"/>
        <v/>
      </c>
      <c r="O369" s="136" t="str">
        <f t="shared" si="30"/>
        <v/>
      </c>
      <c r="P369" s="137" t="str">
        <f t="shared" si="31"/>
        <v/>
      </c>
    </row>
    <row r="370" spans="1:16" ht="27.6" x14ac:dyDescent="0.3">
      <c r="A370" s="142" t="s">
        <v>455</v>
      </c>
      <c r="B370" s="138" t="s">
        <v>456</v>
      </c>
      <c r="C370" s="134"/>
      <c r="D370" s="132"/>
      <c r="E370" s="135"/>
      <c r="F370" s="140" t="s">
        <v>57</v>
      </c>
      <c r="G370" s="139">
        <v>6</v>
      </c>
      <c r="H370" s="135"/>
      <c r="I370" s="143"/>
      <c r="J370" s="136"/>
      <c r="K370" s="136"/>
      <c r="L370" s="136" t="str">
        <f t="shared" si="28"/>
        <v/>
      </c>
      <c r="M370" s="136"/>
      <c r="N370" s="136" t="str">
        <f t="shared" si="29"/>
        <v/>
      </c>
      <c r="O370" s="136" t="str">
        <f t="shared" si="30"/>
        <v/>
      </c>
      <c r="P370" s="137" t="str">
        <f t="shared" si="31"/>
        <v/>
      </c>
    </row>
    <row r="371" spans="1:16" x14ac:dyDescent="0.3">
      <c r="A371" s="142">
        <v>16</v>
      </c>
      <c r="B371" s="138" t="s">
        <v>86</v>
      </c>
      <c r="C371" s="134"/>
      <c r="D371" s="132" t="s">
        <v>73</v>
      </c>
      <c r="E371" s="135"/>
      <c r="F371" s="140" t="s">
        <v>57</v>
      </c>
      <c r="G371" s="139">
        <v>6</v>
      </c>
      <c r="H371" s="135"/>
      <c r="I371" s="143"/>
      <c r="J371" s="136"/>
      <c r="K371" s="136"/>
      <c r="L371" s="136" t="str">
        <f t="shared" si="28"/>
        <v/>
      </c>
      <c r="M371" s="136"/>
      <c r="N371" s="136" t="str">
        <f t="shared" si="29"/>
        <v/>
      </c>
      <c r="O371" s="136" t="str">
        <f t="shared" si="30"/>
        <v/>
      </c>
      <c r="P371" s="137" t="str">
        <f t="shared" si="31"/>
        <v/>
      </c>
    </row>
    <row r="372" spans="1:16" x14ac:dyDescent="0.3">
      <c r="A372" s="142" t="s">
        <v>457</v>
      </c>
      <c r="B372" s="138" t="s">
        <v>458</v>
      </c>
      <c r="C372" s="134"/>
      <c r="D372" s="132"/>
      <c r="E372" s="135"/>
      <c r="F372" s="140" t="s">
        <v>59</v>
      </c>
      <c r="G372" s="139">
        <v>6</v>
      </c>
      <c r="H372" s="135"/>
      <c r="I372" s="143"/>
      <c r="J372" s="136"/>
      <c r="K372" s="136"/>
      <c r="L372" s="136" t="str">
        <f t="shared" si="28"/>
        <v/>
      </c>
      <c r="M372" s="136"/>
      <c r="N372" s="136" t="str">
        <f t="shared" si="29"/>
        <v/>
      </c>
      <c r="O372" s="136" t="str">
        <f t="shared" si="30"/>
        <v/>
      </c>
      <c r="P372" s="137" t="str">
        <f t="shared" si="31"/>
        <v/>
      </c>
    </row>
    <row r="373" spans="1:16" ht="27.6" x14ac:dyDescent="0.3">
      <c r="A373" s="132">
        <v>33</v>
      </c>
      <c r="B373" s="138" t="s">
        <v>129</v>
      </c>
      <c r="C373" s="134"/>
      <c r="D373" s="132" t="s">
        <v>130</v>
      </c>
      <c r="E373" s="135"/>
      <c r="F373" s="132" t="s">
        <v>57</v>
      </c>
      <c r="G373" s="132">
        <v>6</v>
      </c>
      <c r="H373" s="135"/>
      <c r="I373" s="135"/>
      <c r="J373" s="136"/>
      <c r="K373" s="136"/>
      <c r="L373" s="136" t="str">
        <f t="shared" si="28"/>
        <v/>
      </c>
      <c r="M373" s="136"/>
      <c r="N373" s="136" t="str">
        <f t="shared" si="29"/>
        <v/>
      </c>
      <c r="O373" s="136" t="str">
        <f t="shared" si="30"/>
        <v/>
      </c>
      <c r="P373" s="137" t="str">
        <f t="shared" si="31"/>
        <v/>
      </c>
    </row>
    <row r="374" spans="1:16" x14ac:dyDescent="0.3">
      <c r="A374" s="139">
        <v>35</v>
      </c>
      <c r="B374" s="138" t="s">
        <v>131</v>
      </c>
      <c r="C374" s="134"/>
      <c r="D374" s="132" t="s">
        <v>132</v>
      </c>
      <c r="E374" s="135"/>
      <c r="F374" s="140" t="s">
        <v>57</v>
      </c>
      <c r="G374" s="139">
        <v>6</v>
      </c>
      <c r="H374" s="135"/>
      <c r="I374" s="135"/>
      <c r="J374" s="136"/>
      <c r="K374" s="136"/>
      <c r="L374" s="136" t="str">
        <f t="shared" si="28"/>
        <v/>
      </c>
      <c r="M374" s="136"/>
      <c r="N374" s="136" t="str">
        <f t="shared" si="29"/>
        <v/>
      </c>
      <c r="O374" s="136" t="str">
        <f t="shared" si="30"/>
        <v/>
      </c>
      <c r="P374" s="137" t="str">
        <f t="shared" si="31"/>
        <v/>
      </c>
    </row>
    <row r="375" spans="1:16" x14ac:dyDescent="0.3">
      <c r="A375" s="139">
        <v>36</v>
      </c>
      <c r="B375" s="138" t="s">
        <v>133</v>
      </c>
      <c r="C375" s="134"/>
      <c r="D375" s="132" t="s">
        <v>134</v>
      </c>
      <c r="E375" s="135"/>
      <c r="F375" s="140" t="s">
        <v>57</v>
      </c>
      <c r="G375" s="139">
        <v>6</v>
      </c>
      <c r="H375" s="135"/>
      <c r="I375" s="135"/>
      <c r="J375" s="136"/>
      <c r="K375" s="136"/>
      <c r="L375" s="136" t="str">
        <f t="shared" si="28"/>
        <v/>
      </c>
      <c r="M375" s="136"/>
      <c r="N375" s="136" t="str">
        <f t="shared" si="29"/>
        <v/>
      </c>
      <c r="O375" s="136" t="str">
        <f t="shared" si="30"/>
        <v/>
      </c>
      <c r="P375" s="137" t="str">
        <f t="shared" si="31"/>
        <v/>
      </c>
    </row>
    <row r="376" spans="1:16" x14ac:dyDescent="0.3">
      <c r="A376" s="139">
        <v>93</v>
      </c>
      <c r="B376" s="138" t="s">
        <v>459</v>
      </c>
      <c r="C376" s="134"/>
      <c r="D376" s="132" t="s">
        <v>460</v>
      </c>
      <c r="E376" s="135"/>
      <c r="F376" s="140" t="s">
        <v>57</v>
      </c>
      <c r="G376" s="139">
        <v>6</v>
      </c>
      <c r="H376" s="135"/>
      <c r="I376" s="135"/>
      <c r="J376" s="136"/>
      <c r="K376" s="136"/>
      <c r="L376" s="136" t="str">
        <f t="shared" si="28"/>
        <v/>
      </c>
      <c r="M376" s="136"/>
      <c r="N376" s="136" t="str">
        <f t="shared" si="29"/>
        <v/>
      </c>
      <c r="O376" s="136" t="str">
        <f t="shared" si="30"/>
        <v/>
      </c>
      <c r="P376" s="137" t="str">
        <f t="shared" si="31"/>
        <v/>
      </c>
    </row>
    <row r="377" spans="1:16" x14ac:dyDescent="0.3">
      <c r="A377" s="139" t="s">
        <v>461</v>
      </c>
      <c r="B377" s="138" t="s">
        <v>462</v>
      </c>
      <c r="C377" s="134"/>
      <c r="D377" s="132"/>
      <c r="E377" s="135"/>
      <c r="F377" s="140" t="s">
        <v>57</v>
      </c>
      <c r="G377" s="139">
        <v>3</v>
      </c>
      <c r="H377" s="135"/>
      <c r="I377" s="135"/>
      <c r="J377" s="136"/>
      <c r="K377" s="136"/>
      <c r="L377" s="136" t="str">
        <f t="shared" si="28"/>
        <v/>
      </c>
      <c r="M377" s="136"/>
      <c r="N377" s="136" t="str">
        <f t="shared" si="29"/>
        <v/>
      </c>
      <c r="O377" s="136" t="str">
        <f t="shared" si="30"/>
        <v/>
      </c>
      <c r="P377" s="137" t="str">
        <f t="shared" si="31"/>
        <v/>
      </c>
    </row>
    <row r="378" spans="1:16" x14ac:dyDescent="0.3">
      <c r="A378" s="139">
        <v>124</v>
      </c>
      <c r="B378" s="138" t="s">
        <v>463</v>
      </c>
      <c r="C378" s="134"/>
      <c r="D378" s="132"/>
      <c r="E378" s="135"/>
      <c r="F378" s="140" t="s">
        <v>57</v>
      </c>
      <c r="G378" s="139">
        <v>3</v>
      </c>
      <c r="H378" s="135"/>
      <c r="I378" s="135"/>
      <c r="J378" s="136"/>
      <c r="K378" s="136"/>
      <c r="L378" s="136" t="str">
        <f t="shared" si="28"/>
        <v/>
      </c>
      <c r="M378" s="136"/>
      <c r="N378" s="136" t="str">
        <f t="shared" si="29"/>
        <v/>
      </c>
      <c r="O378" s="136" t="str">
        <f t="shared" si="30"/>
        <v/>
      </c>
      <c r="P378" s="137" t="str">
        <f t="shared" si="31"/>
        <v/>
      </c>
    </row>
    <row r="379" spans="1:16" x14ac:dyDescent="0.3">
      <c r="A379" s="139" t="s">
        <v>464</v>
      </c>
      <c r="B379" s="138" t="s">
        <v>81</v>
      </c>
      <c r="C379" s="134"/>
      <c r="D379" s="132"/>
      <c r="E379" s="135"/>
      <c r="F379" s="140" t="s">
        <v>57</v>
      </c>
      <c r="G379" s="139">
        <v>6</v>
      </c>
      <c r="H379" s="135"/>
      <c r="I379" s="135"/>
      <c r="J379" s="136"/>
      <c r="K379" s="136"/>
      <c r="L379" s="136" t="str">
        <f t="shared" si="28"/>
        <v/>
      </c>
      <c r="M379" s="136"/>
      <c r="N379" s="136" t="str">
        <f t="shared" si="29"/>
        <v/>
      </c>
      <c r="O379" s="136" t="str">
        <f t="shared" si="30"/>
        <v/>
      </c>
      <c r="P379" s="137" t="str">
        <f t="shared" si="31"/>
        <v/>
      </c>
    </row>
    <row r="380" spans="1:16" x14ac:dyDescent="0.3">
      <c r="A380" s="139">
        <v>106</v>
      </c>
      <c r="B380" s="145" t="s">
        <v>37</v>
      </c>
      <c r="C380" s="134"/>
      <c r="D380" s="132"/>
      <c r="E380" s="135"/>
      <c r="F380" s="140" t="s">
        <v>57</v>
      </c>
      <c r="G380" s="139">
        <v>6</v>
      </c>
      <c r="H380" s="135"/>
      <c r="I380" s="135"/>
      <c r="J380" s="136"/>
      <c r="K380" s="136"/>
      <c r="L380" s="136" t="str">
        <f t="shared" si="28"/>
        <v/>
      </c>
      <c r="M380" s="136"/>
      <c r="N380" s="136" t="str">
        <f t="shared" si="29"/>
        <v/>
      </c>
      <c r="O380" s="136" t="str">
        <f t="shared" si="30"/>
        <v/>
      </c>
      <c r="P380" s="137" t="str">
        <f t="shared" si="31"/>
        <v/>
      </c>
    </row>
    <row r="381" spans="1:16" x14ac:dyDescent="0.3">
      <c r="A381" s="139">
        <v>164</v>
      </c>
      <c r="B381" s="138" t="s">
        <v>465</v>
      </c>
      <c r="C381" s="134"/>
      <c r="D381" s="132"/>
      <c r="E381" s="135"/>
      <c r="F381" s="140" t="s">
        <v>57</v>
      </c>
      <c r="G381" s="139">
        <v>12</v>
      </c>
      <c r="H381" s="135"/>
      <c r="I381" s="135"/>
      <c r="J381" s="136"/>
      <c r="K381" s="136"/>
      <c r="L381" s="136" t="str">
        <f t="shared" si="28"/>
        <v/>
      </c>
      <c r="M381" s="136"/>
      <c r="N381" s="136" t="str">
        <f t="shared" si="29"/>
        <v/>
      </c>
      <c r="O381" s="136" t="str">
        <f t="shared" si="30"/>
        <v/>
      </c>
      <c r="P381" s="137" t="str">
        <f t="shared" si="31"/>
        <v/>
      </c>
    </row>
    <row r="382" spans="1:16" x14ac:dyDescent="0.3">
      <c r="A382" s="142" t="s">
        <v>466</v>
      </c>
      <c r="B382" s="138" t="s">
        <v>467</v>
      </c>
      <c r="C382" s="134"/>
      <c r="D382" s="132"/>
      <c r="E382" s="135"/>
      <c r="F382" s="140" t="s">
        <v>57</v>
      </c>
      <c r="G382" s="139">
        <v>3</v>
      </c>
      <c r="H382" s="135"/>
      <c r="I382" s="143"/>
      <c r="J382" s="136"/>
      <c r="K382" s="136"/>
      <c r="L382" s="136" t="str">
        <f t="shared" si="28"/>
        <v/>
      </c>
      <c r="M382" s="136"/>
      <c r="N382" s="136" t="str">
        <f t="shared" si="29"/>
        <v/>
      </c>
      <c r="O382" s="136" t="str">
        <f t="shared" si="30"/>
        <v/>
      </c>
      <c r="P382" s="137" t="str">
        <f t="shared" si="31"/>
        <v/>
      </c>
    </row>
    <row r="383" spans="1:16" x14ac:dyDescent="0.3">
      <c r="A383" s="142">
        <v>175</v>
      </c>
      <c r="B383" s="138" t="s">
        <v>468</v>
      </c>
      <c r="C383" s="134"/>
      <c r="D383" s="132"/>
      <c r="E383" s="135"/>
      <c r="F383" s="140" t="s">
        <v>57</v>
      </c>
      <c r="G383" s="139">
        <v>6</v>
      </c>
      <c r="H383" s="135"/>
      <c r="I383" s="143"/>
      <c r="J383" s="136"/>
      <c r="K383" s="136"/>
      <c r="L383" s="136" t="str">
        <f t="shared" si="28"/>
        <v/>
      </c>
      <c r="M383" s="136"/>
      <c r="N383" s="136" t="str">
        <f t="shared" si="29"/>
        <v/>
      </c>
      <c r="O383" s="136" t="str">
        <f t="shared" si="30"/>
        <v/>
      </c>
      <c r="P383" s="137" t="str">
        <f t="shared" si="31"/>
        <v/>
      </c>
    </row>
    <row r="384" spans="1:16" x14ac:dyDescent="0.3">
      <c r="A384" s="142">
        <v>47</v>
      </c>
      <c r="B384" s="145" t="s">
        <v>469</v>
      </c>
      <c r="C384" s="134"/>
      <c r="D384" s="132"/>
      <c r="E384" s="135"/>
      <c r="F384" s="140" t="s">
        <v>57</v>
      </c>
      <c r="G384" s="139">
        <v>3</v>
      </c>
      <c r="H384" s="135"/>
      <c r="I384" s="143"/>
      <c r="J384" s="136"/>
      <c r="K384" s="136"/>
      <c r="L384" s="136" t="str">
        <f t="shared" si="28"/>
        <v/>
      </c>
      <c r="M384" s="136"/>
      <c r="N384" s="136" t="str">
        <f t="shared" si="29"/>
        <v/>
      </c>
      <c r="O384" s="136" t="str">
        <f t="shared" si="30"/>
        <v/>
      </c>
      <c r="P384" s="137" t="str">
        <f t="shared" si="31"/>
        <v/>
      </c>
    </row>
    <row r="385" spans="1:16" x14ac:dyDescent="0.3">
      <c r="A385" s="142">
        <v>48</v>
      </c>
      <c r="B385" s="145" t="s">
        <v>470</v>
      </c>
      <c r="C385" s="134"/>
      <c r="D385" s="132"/>
      <c r="E385" s="135"/>
      <c r="F385" s="140" t="s">
        <v>57</v>
      </c>
      <c r="G385" s="139">
        <v>3</v>
      </c>
      <c r="H385" s="135"/>
      <c r="I385" s="143"/>
      <c r="J385" s="136"/>
      <c r="K385" s="136"/>
      <c r="L385" s="136" t="str">
        <f t="shared" si="28"/>
        <v/>
      </c>
      <c r="M385" s="136"/>
      <c r="N385" s="136" t="str">
        <f t="shared" si="29"/>
        <v/>
      </c>
      <c r="O385" s="136" t="str">
        <f t="shared" si="30"/>
        <v/>
      </c>
      <c r="P385" s="137" t="str">
        <f t="shared" si="31"/>
        <v/>
      </c>
    </row>
    <row r="386" spans="1:16" x14ac:dyDescent="0.3">
      <c r="A386" s="155"/>
      <c r="B386" s="156" t="s">
        <v>471</v>
      </c>
      <c r="C386" s="134"/>
      <c r="D386" s="132"/>
      <c r="E386" s="135"/>
      <c r="F386" s="140"/>
      <c r="G386" s="139"/>
      <c r="H386" s="135"/>
      <c r="I386" s="143"/>
      <c r="J386" s="136"/>
      <c r="K386" s="136"/>
      <c r="L386" s="136" t="str">
        <f t="shared" si="28"/>
        <v/>
      </c>
      <c r="M386" s="136"/>
      <c r="N386" s="136" t="str">
        <f t="shared" si="29"/>
        <v/>
      </c>
      <c r="O386" s="136" t="str">
        <f t="shared" si="30"/>
        <v/>
      </c>
      <c r="P386" s="137" t="str">
        <f t="shared" si="31"/>
        <v/>
      </c>
    </row>
    <row r="387" spans="1:16" x14ac:dyDescent="0.3">
      <c r="A387" s="132">
        <v>6</v>
      </c>
      <c r="B387" s="138" t="s">
        <v>472</v>
      </c>
      <c r="C387" s="134"/>
      <c r="D387" s="132"/>
      <c r="E387" s="135"/>
      <c r="F387" s="132" t="s">
        <v>57</v>
      </c>
      <c r="G387" s="132">
        <v>1</v>
      </c>
      <c r="H387" s="135"/>
      <c r="I387" s="135"/>
      <c r="J387" s="136"/>
      <c r="K387" s="136"/>
      <c r="L387" s="136" t="str">
        <f t="shared" si="28"/>
        <v/>
      </c>
      <c r="M387" s="136"/>
      <c r="N387" s="136" t="str">
        <f t="shared" si="29"/>
        <v/>
      </c>
      <c r="O387" s="136" t="str">
        <f t="shared" si="30"/>
        <v/>
      </c>
      <c r="P387" s="137" t="str">
        <f t="shared" si="31"/>
        <v/>
      </c>
    </row>
    <row r="388" spans="1:16" x14ac:dyDescent="0.3">
      <c r="A388" s="142">
        <v>8</v>
      </c>
      <c r="B388" s="138" t="s">
        <v>473</v>
      </c>
      <c r="C388" s="134"/>
      <c r="D388" s="132"/>
      <c r="E388" s="135"/>
      <c r="F388" s="140" t="s">
        <v>57</v>
      </c>
      <c r="G388" s="139">
        <v>14</v>
      </c>
      <c r="H388" s="135"/>
      <c r="I388" s="143"/>
      <c r="J388" s="136"/>
      <c r="K388" s="136"/>
      <c r="L388" s="136" t="str">
        <f t="shared" si="28"/>
        <v/>
      </c>
      <c r="M388" s="136"/>
      <c r="N388" s="136" t="str">
        <f t="shared" si="29"/>
        <v/>
      </c>
      <c r="O388" s="136" t="str">
        <f t="shared" si="30"/>
        <v/>
      </c>
      <c r="P388" s="137" t="str">
        <f t="shared" si="31"/>
        <v/>
      </c>
    </row>
    <row r="389" spans="1:16" x14ac:dyDescent="0.3">
      <c r="A389" s="142">
        <v>10</v>
      </c>
      <c r="B389" s="138" t="s">
        <v>474</v>
      </c>
      <c r="C389" s="134"/>
      <c r="D389" s="132"/>
      <c r="E389" s="135"/>
      <c r="F389" s="140" t="s">
        <v>57</v>
      </c>
      <c r="G389" s="139">
        <v>20</v>
      </c>
      <c r="H389" s="135"/>
      <c r="I389" s="143"/>
      <c r="J389" s="136"/>
      <c r="K389" s="136"/>
      <c r="L389" s="136" t="str">
        <f t="shared" si="28"/>
        <v/>
      </c>
      <c r="M389" s="136"/>
      <c r="N389" s="136" t="str">
        <f t="shared" si="29"/>
        <v/>
      </c>
      <c r="O389" s="136" t="str">
        <f t="shared" si="30"/>
        <v/>
      </c>
      <c r="P389" s="137" t="str">
        <f t="shared" si="31"/>
        <v/>
      </c>
    </row>
    <row r="390" spans="1:16" x14ac:dyDescent="0.3">
      <c r="A390" s="142">
        <v>12</v>
      </c>
      <c r="B390" s="138" t="s">
        <v>475</v>
      </c>
      <c r="C390" s="134"/>
      <c r="D390" s="132"/>
      <c r="E390" s="135"/>
      <c r="F390" s="140" t="s">
        <v>57</v>
      </c>
      <c r="G390" s="139">
        <v>1</v>
      </c>
      <c r="H390" s="135"/>
      <c r="I390" s="143"/>
      <c r="J390" s="136"/>
      <c r="K390" s="136"/>
      <c r="L390" s="136" t="str">
        <f t="shared" si="28"/>
        <v/>
      </c>
      <c r="M390" s="136"/>
      <c r="N390" s="136" t="str">
        <f t="shared" si="29"/>
        <v/>
      </c>
      <c r="O390" s="136" t="str">
        <f t="shared" si="30"/>
        <v/>
      </c>
      <c r="P390" s="137" t="str">
        <f t="shared" si="31"/>
        <v/>
      </c>
    </row>
    <row r="391" spans="1:16" x14ac:dyDescent="0.3">
      <c r="A391" s="142">
        <v>16</v>
      </c>
      <c r="B391" s="138" t="s">
        <v>476</v>
      </c>
      <c r="C391" s="134"/>
      <c r="D391" s="132"/>
      <c r="E391" s="135"/>
      <c r="F391" s="140" t="s">
        <v>57</v>
      </c>
      <c r="G391" s="139">
        <v>1</v>
      </c>
      <c r="H391" s="135"/>
      <c r="I391" s="143"/>
      <c r="J391" s="136"/>
      <c r="K391" s="136"/>
      <c r="L391" s="136" t="str">
        <f t="shared" si="28"/>
        <v/>
      </c>
      <c r="M391" s="136"/>
      <c r="N391" s="136" t="str">
        <f t="shared" si="29"/>
        <v/>
      </c>
      <c r="O391" s="136" t="str">
        <f t="shared" si="30"/>
        <v/>
      </c>
      <c r="P391" s="137" t="str">
        <f t="shared" si="31"/>
        <v/>
      </c>
    </row>
    <row r="392" spans="1:16" x14ac:dyDescent="0.3">
      <c r="A392" s="142">
        <v>7</v>
      </c>
      <c r="B392" s="138" t="s">
        <v>477</v>
      </c>
      <c r="C392" s="134"/>
      <c r="D392" s="132"/>
      <c r="E392" s="135"/>
      <c r="F392" s="140" t="s">
        <v>57</v>
      </c>
      <c r="G392" s="139">
        <v>1</v>
      </c>
      <c r="H392" s="135"/>
      <c r="I392" s="143"/>
      <c r="J392" s="136"/>
      <c r="K392" s="136"/>
      <c r="L392" s="136" t="str">
        <f t="shared" si="28"/>
        <v/>
      </c>
      <c r="M392" s="136"/>
      <c r="N392" s="136" t="str">
        <f t="shared" si="29"/>
        <v/>
      </c>
      <c r="O392" s="136" t="str">
        <f t="shared" si="30"/>
        <v/>
      </c>
      <c r="P392" s="137" t="str">
        <f t="shared" si="31"/>
        <v/>
      </c>
    </row>
    <row r="393" spans="1:16" x14ac:dyDescent="0.3">
      <c r="A393" s="132" t="s">
        <v>35</v>
      </c>
      <c r="B393" s="138" t="s">
        <v>478</v>
      </c>
      <c r="C393" s="134"/>
      <c r="D393" s="132"/>
      <c r="E393" s="135"/>
      <c r="F393" s="132" t="s">
        <v>57</v>
      </c>
      <c r="G393" s="132">
        <v>23</v>
      </c>
      <c r="H393" s="135"/>
      <c r="I393" s="135"/>
      <c r="J393" s="136"/>
      <c r="K393" s="136"/>
      <c r="L393" s="136" t="str">
        <f t="shared" si="28"/>
        <v/>
      </c>
      <c r="M393" s="136"/>
      <c r="N393" s="136" t="str">
        <f t="shared" si="29"/>
        <v/>
      </c>
      <c r="O393" s="136" t="str">
        <f t="shared" si="30"/>
        <v/>
      </c>
      <c r="P393" s="137" t="str">
        <f t="shared" si="31"/>
        <v/>
      </c>
    </row>
    <row r="394" spans="1:16" x14ac:dyDescent="0.3">
      <c r="A394" s="139" t="s">
        <v>35</v>
      </c>
      <c r="B394" s="138" t="s">
        <v>479</v>
      </c>
      <c r="C394" s="134"/>
      <c r="D394" s="140"/>
      <c r="E394" s="135"/>
      <c r="F394" s="140" t="s">
        <v>57</v>
      </c>
      <c r="G394" s="139">
        <v>331</v>
      </c>
      <c r="H394" s="135"/>
      <c r="I394" s="135"/>
      <c r="J394" s="136"/>
      <c r="K394" s="136"/>
      <c r="L394" s="136" t="str">
        <f t="shared" si="28"/>
        <v/>
      </c>
      <c r="M394" s="136"/>
      <c r="N394" s="136" t="str">
        <f t="shared" si="29"/>
        <v/>
      </c>
      <c r="O394" s="136" t="str">
        <f t="shared" si="30"/>
        <v/>
      </c>
      <c r="P394" s="137" t="str">
        <f t="shared" si="31"/>
        <v/>
      </c>
    </row>
    <row r="395" spans="1:16" x14ac:dyDescent="0.3">
      <c r="A395" s="139" t="s">
        <v>35</v>
      </c>
      <c r="B395" s="138" t="s">
        <v>480</v>
      </c>
      <c r="C395" s="134"/>
      <c r="D395" s="140"/>
      <c r="E395" s="135"/>
      <c r="F395" s="140" t="s">
        <v>57</v>
      </c>
      <c r="G395" s="139">
        <v>1</v>
      </c>
      <c r="H395" s="135"/>
      <c r="I395" s="135"/>
      <c r="J395" s="136"/>
      <c r="K395" s="136"/>
      <c r="L395" s="136" t="str">
        <f t="shared" si="28"/>
        <v/>
      </c>
      <c r="M395" s="136"/>
      <c r="N395" s="136" t="str">
        <f t="shared" si="29"/>
        <v/>
      </c>
      <c r="O395" s="136" t="str">
        <f t="shared" si="30"/>
        <v/>
      </c>
      <c r="P395" s="137" t="str">
        <f t="shared" si="31"/>
        <v/>
      </c>
    </row>
    <row r="396" spans="1:16" x14ac:dyDescent="0.3">
      <c r="A396" s="139" t="s">
        <v>35</v>
      </c>
      <c r="B396" s="138" t="s">
        <v>481</v>
      </c>
      <c r="C396" s="134"/>
      <c r="D396" s="140"/>
      <c r="E396" s="135"/>
      <c r="F396" s="140" t="s">
        <v>57</v>
      </c>
      <c r="G396" s="139">
        <v>1</v>
      </c>
      <c r="H396" s="135"/>
      <c r="I396" s="135"/>
      <c r="J396" s="136"/>
      <c r="K396" s="136"/>
      <c r="L396" s="136" t="str">
        <f t="shared" si="28"/>
        <v/>
      </c>
      <c r="M396" s="136"/>
      <c r="N396" s="136" t="str">
        <f t="shared" si="29"/>
        <v/>
      </c>
      <c r="O396" s="136" t="str">
        <f t="shared" si="30"/>
        <v/>
      </c>
      <c r="P396" s="137" t="str">
        <f t="shared" si="31"/>
        <v/>
      </c>
    </row>
    <row r="397" spans="1:16" x14ac:dyDescent="0.3">
      <c r="A397" s="139" t="s">
        <v>35</v>
      </c>
      <c r="B397" s="138" t="s">
        <v>482</v>
      </c>
      <c r="C397" s="134">
        <v>21063739</v>
      </c>
      <c r="D397" s="140"/>
      <c r="E397" s="135"/>
      <c r="F397" s="140" t="s">
        <v>57</v>
      </c>
      <c r="G397" s="139">
        <v>1</v>
      </c>
      <c r="H397" s="135"/>
      <c r="I397" s="135"/>
      <c r="J397" s="136"/>
      <c r="K397" s="136"/>
      <c r="L397" s="136" t="str">
        <f t="shared" si="28"/>
        <v/>
      </c>
      <c r="M397" s="136"/>
      <c r="N397" s="136" t="str">
        <f t="shared" si="29"/>
        <v/>
      </c>
      <c r="O397" s="136" t="str">
        <f t="shared" si="30"/>
        <v/>
      </c>
      <c r="P397" s="137" t="str">
        <f t="shared" si="31"/>
        <v/>
      </c>
    </row>
    <row r="398" spans="1:16" x14ac:dyDescent="0.3">
      <c r="A398" s="155"/>
      <c r="B398" s="162" t="s">
        <v>483</v>
      </c>
      <c r="C398" s="134"/>
      <c r="D398" s="140"/>
      <c r="E398" s="135"/>
      <c r="F398" s="140"/>
      <c r="G398" s="139"/>
      <c r="H398" s="135"/>
      <c r="I398" s="135"/>
      <c r="J398" s="136"/>
      <c r="K398" s="136"/>
      <c r="L398" s="136" t="str">
        <f t="shared" si="28"/>
        <v/>
      </c>
      <c r="M398" s="136"/>
      <c r="N398" s="136" t="str">
        <f t="shared" si="29"/>
        <v/>
      </c>
      <c r="O398" s="136" t="str">
        <f t="shared" si="30"/>
        <v/>
      </c>
      <c r="P398" s="137" t="str">
        <f t="shared" si="31"/>
        <v/>
      </c>
    </row>
    <row r="399" spans="1:16" ht="55.2" x14ac:dyDescent="0.3">
      <c r="A399" s="139">
        <v>8</v>
      </c>
      <c r="B399" s="145" t="s">
        <v>484</v>
      </c>
      <c r="C399" s="134"/>
      <c r="D399" s="140" t="s">
        <v>485</v>
      </c>
      <c r="E399" s="135"/>
      <c r="F399" s="140" t="s">
        <v>57</v>
      </c>
      <c r="G399" s="139">
        <v>1</v>
      </c>
      <c r="H399" s="135"/>
      <c r="I399" s="135"/>
      <c r="J399" s="136"/>
      <c r="K399" s="136"/>
      <c r="L399" s="136" t="str">
        <f t="shared" si="28"/>
        <v/>
      </c>
      <c r="M399" s="136"/>
      <c r="N399" s="136" t="str">
        <f t="shared" si="29"/>
        <v/>
      </c>
      <c r="O399" s="136" t="str">
        <f t="shared" si="30"/>
        <v/>
      </c>
      <c r="P399" s="137" t="str">
        <f t="shared" si="31"/>
        <v/>
      </c>
    </row>
    <row r="400" spans="1:16" ht="69" x14ac:dyDescent="0.3">
      <c r="A400" s="132">
        <v>65</v>
      </c>
      <c r="B400" s="145" t="s">
        <v>486</v>
      </c>
      <c r="C400" s="134"/>
      <c r="D400" s="132" t="s">
        <v>487</v>
      </c>
      <c r="E400" s="135"/>
      <c r="F400" s="132" t="s">
        <v>57</v>
      </c>
      <c r="G400" s="132">
        <v>1</v>
      </c>
      <c r="H400" s="135"/>
      <c r="I400" s="135"/>
      <c r="J400" s="136"/>
      <c r="K400" s="136"/>
      <c r="L400" s="136" t="str">
        <f t="shared" si="28"/>
        <v/>
      </c>
      <c r="M400" s="136"/>
      <c r="N400" s="136" t="str">
        <f t="shared" si="29"/>
        <v/>
      </c>
      <c r="O400" s="136" t="str">
        <f t="shared" si="30"/>
        <v/>
      </c>
      <c r="P400" s="137" t="str">
        <f t="shared" si="31"/>
        <v/>
      </c>
    </row>
    <row r="401" spans="1:16" ht="27.6" x14ac:dyDescent="0.3">
      <c r="A401" s="139">
        <v>46</v>
      </c>
      <c r="B401" s="138" t="s">
        <v>488</v>
      </c>
      <c r="C401" s="134"/>
      <c r="D401" s="140" t="s">
        <v>489</v>
      </c>
      <c r="E401" s="135"/>
      <c r="F401" s="140" t="s">
        <v>57</v>
      </c>
      <c r="G401" s="139">
        <v>2</v>
      </c>
      <c r="H401" s="135"/>
      <c r="I401" s="135"/>
      <c r="J401" s="136"/>
      <c r="K401" s="136"/>
      <c r="L401" s="136" t="str">
        <f t="shared" si="28"/>
        <v/>
      </c>
      <c r="M401" s="136"/>
      <c r="N401" s="136" t="str">
        <f t="shared" si="29"/>
        <v/>
      </c>
      <c r="O401" s="136" t="str">
        <f t="shared" si="30"/>
        <v/>
      </c>
      <c r="P401" s="137" t="str">
        <f t="shared" si="31"/>
        <v/>
      </c>
    </row>
    <row r="402" spans="1:16" x14ac:dyDescent="0.3">
      <c r="A402" s="142"/>
      <c r="B402" s="138"/>
      <c r="C402" s="134"/>
      <c r="D402" s="132"/>
      <c r="E402" s="135"/>
      <c r="F402" s="140"/>
      <c r="G402" s="139"/>
      <c r="H402" s="135"/>
      <c r="I402" s="132"/>
      <c r="J402" s="136"/>
      <c r="K402" s="136"/>
      <c r="L402" s="136" t="str">
        <f t="shared" si="28"/>
        <v/>
      </c>
      <c r="M402" s="136"/>
      <c r="N402" s="136" t="str">
        <f t="shared" si="29"/>
        <v/>
      </c>
      <c r="O402" s="136" t="str">
        <f t="shared" si="30"/>
        <v/>
      </c>
      <c r="P402" s="137" t="str">
        <f t="shared" si="31"/>
        <v/>
      </c>
    </row>
    <row r="403" spans="1:16" x14ac:dyDescent="0.3">
      <c r="A403" s="155"/>
      <c r="B403" s="156" t="s">
        <v>490</v>
      </c>
      <c r="C403" s="134"/>
      <c r="D403" s="132"/>
      <c r="E403" s="135"/>
      <c r="F403" s="140"/>
      <c r="G403" s="139"/>
      <c r="H403" s="135"/>
      <c r="I403" s="132"/>
      <c r="J403" s="136"/>
      <c r="K403" s="136"/>
      <c r="L403" s="136" t="str">
        <f t="shared" si="28"/>
        <v/>
      </c>
      <c r="M403" s="136"/>
      <c r="N403" s="136" t="str">
        <f t="shared" si="29"/>
        <v/>
      </c>
      <c r="O403" s="136" t="str">
        <f t="shared" si="30"/>
        <v/>
      </c>
      <c r="P403" s="137" t="str">
        <f t="shared" si="31"/>
        <v/>
      </c>
    </row>
    <row r="404" spans="1:16" ht="55.2" x14ac:dyDescent="0.3">
      <c r="A404" s="132">
        <v>1</v>
      </c>
      <c r="B404" s="138" t="s">
        <v>491</v>
      </c>
      <c r="C404" s="134"/>
      <c r="D404" s="132" t="s">
        <v>492</v>
      </c>
      <c r="E404" s="135"/>
      <c r="F404" s="132" t="s">
        <v>57</v>
      </c>
      <c r="G404" s="132">
        <v>1</v>
      </c>
      <c r="H404" s="135"/>
      <c r="I404" s="135"/>
      <c r="J404" s="136"/>
      <c r="K404" s="136"/>
      <c r="L404" s="136" t="str">
        <f t="shared" si="28"/>
        <v/>
      </c>
      <c r="M404" s="136"/>
      <c r="N404" s="136" t="str">
        <f t="shared" si="29"/>
        <v/>
      </c>
      <c r="O404" s="136" t="str">
        <f t="shared" si="30"/>
        <v/>
      </c>
      <c r="P404" s="137" t="str">
        <f t="shared" si="31"/>
        <v/>
      </c>
    </row>
    <row r="405" spans="1:16" ht="41.4" x14ac:dyDescent="0.3">
      <c r="A405" s="142" t="s">
        <v>42</v>
      </c>
      <c r="B405" s="138" t="s">
        <v>493</v>
      </c>
      <c r="C405" s="134"/>
      <c r="D405" s="132" t="s">
        <v>494</v>
      </c>
      <c r="E405" s="135"/>
      <c r="F405" s="140" t="s">
        <v>57</v>
      </c>
      <c r="G405" s="139">
        <v>1</v>
      </c>
      <c r="H405" s="135"/>
      <c r="I405" s="132"/>
      <c r="J405" s="136"/>
      <c r="K405" s="136"/>
      <c r="L405" s="136" t="str">
        <f t="shared" si="28"/>
        <v/>
      </c>
      <c r="M405" s="136"/>
      <c r="N405" s="136" t="str">
        <f t="shared" si="29"/>
        <v/>
      </c>
      <c r="O405" s="136" t="str">
        <f t="shared" si="30"/>
        <v/>
      </c>
      <c r="P405" s="137" t="str">
        <f t="shared" si="31"/>
        <v/>
      </c>
    </row>
    <row r="406" spans="1:16" x14ac:dyDescent="0.3">
      <c r="A406" s="142" t="s">
        <v>42</v>
      </c>
      <c r="B406" s="138" t="s">
        <v>495</v>
      </c>
      <c r="C406" s="134"/>
      <c r="D406" s="132" t="s">
        <v>496</v>
      </c>
      <c r="E406" s="135"/>
      <c r="F406" s="140" t="s">
        <v>57</v>
      </c>
      <c r="G406" s="139">
        <v>1</v>
      </c>
      <c r="H406" s="135"/>
      <c r="I406" s="132"/>
      <c r="J406" s="136"/>
      <c r="K406" s="136"/>
      <c r="L406" s="136" t="str">
        <f t="shared" si="28"/>
        <v/>
      </c>
      <c r="M406" s="136"/>
      <c r="N406" s="136" t="str">
        <f t="shared" si="29"/>
        <v/>
      </c>
      <c r="O406" s="136" t="str">
        <f t="shared" si="30"/>
        <v/>
      </c>
      <c r="P406" s="137" t="str">
        <f t="shared" si="31"/>
        <v/>
      </c>
    </row>
    <row r="407" spans="1:16" x14ac:dyDescent="0.3">
      <c r="A407" s="155"/>
      <c r="B407" s="156" t="s">
        <v>497</v>
      </c>
      <c r="C407" s="134"/>
      <c r="D407" s="132"/>
      <c r="E407" s="135"/>
      <c r="F407" s="140"/>
      <c r="G407" s="139"/>
      <c r="H407" s="135"/>
      <c r="I407" s="132"/>
      <c r="J407" s="136"/>
      <c r="K407" s="136"/>
      <c r="L407" s="136" t="str">
        <f t="shared" si="28"/>
        <v/>
      </c>
      <c r="M407" s="136"/>
      <c r="N407" s="136" t="str">
        <f t="shared" si="29"/>
        <v/>
      </c>
      <c r="O407" s="136" t="str">
        <f t="shared" si="30"/>
        <v/>
      </c>
      <c r="P407" s="137" t="str">
        <f t="shared" si="31"/>
        <v/>
      </c>
    </row>
    <row r="408" spans="1:16" ht="82.8" x14ac:dyDescent="0.3">
      <c r="A408" s="142">
        <v>21</v>
      </c>
      <c r="B408" s="138" t="s">
        <v>498</v>
      </c>
      <c r="C408" s="134" t="s">
        <v>499</v>
      </c>
      <c r="D408" s="132" t="s">
        <v>500</v>
      </c>
      <c r="E408" s="135" t="s">
        <v>501</v>
      </c>
      <c r="F408" s="140" t="s">
        <v>57</v>
      </c>
      <c r="G408" s="139">
        <v>1</v>
      </c>
      <c r="H408" s="135"/>
      <c r="I408" s="132"/>
      <c r="J408" s="136"/>
      <c r="K408" s="136"/>
      <c r="L408" s="136" t="str">
        <f t="shared" si="28"/>
        <v/>
      </c>
      <c r="M408" s="136"/>
      <c r="N408" s="136" t="str">
        <f t="shared" si="29"/>
        <v/>
      </c>
      <c r="O408" s="136" t="str">
        <f t="shared" si="30"/>
        <v/>
      </c>
      <c r="P408" s="137" t="str">
        <f t="shared" si="31"/>
        <v/>
      </c>
    </row>
    <row r="409" spans="1:16" ht="62.7" customHeight="1" x14ac:dyDescent="0.3">
      <c r="A409" s="155"/>
      <c r="B409" s="147" t="s">
        <v>502</v>
      </c>
      <c r="C409" s="134"/>
      <c r="D409" s="132"/>
      <c r="E409" s="135"/>
      <c r="F409" s="132"/>
      <c r="G409" s="132"/>
      <c r="H409" s="135"/>
      <c r="I409" s="135"/>
      <c r="J409" s="136"/>
      <c r="K409" s="136"/>
      <c r="L409" s="136" t="str">
        <f t="shared" si="28"/>
        <v/>
      </c>
      <c r="M409" s="136"/>
      <c r="N409" s="136" t="str">
        <f t="shared" si="29"/>
        <v/>
      </c>
      <c r="O409" s="136" t="str">
        <f t="shared" si="30"/>
        <v/>
      </c>
      <c r="P409" s="137" t="str">
        <f t="shared" si="31"/>
        <v/>
      </c>
    </row>
    <row r="410" spans="1:16" ht="27.6" x14ac:dyDescent="0.3">
      <c r="A410" s="142">
        <v>53</v>
      </c>
      <c r="B410" s="145" t="s">
        <v>503</v>
      </c>
      <c r="C410" s="134" t="s">
        <v>504</v>
      </c>
      <c r="D410" s="132" t="s">
        <v>505</v>
      </c>
      <c r="E410" s="135" t="s">
        <v>506</v>
      </c>
      <c r="F410" s="140" t="s">
        <v>57</v>
      </c>
      <c r="G410" s="139">
        <v>2</v>
      </c>
      <c r="H410" s="135"/>
      <c r="I410" s="132"/>
      <c r="J410" s="136"/>
      <c r="K410" s="136"/>
      <c r="L410" s="136" t="str">
        <f t="shared" si="28"/>
        <v/>
      </c>
      <c r="M410" s="136"/>
      <c r="N410" s="136" t="str">
        <f t="shared" si="29"/>
        <v/>
      </c>
      <c r="O410" s="136" t="str">
        <f t="shared" si="30"/>
        <v/>
      </c>
      <c r="P410" s="137" t="str">
        <f t="shared" si="31"/>
        <v/>
      </c>
    </row>
    <row r="411" spans="1:16" ht="41.4" x14ac:dyDescent="0.3">
      <c r="A411" s="132">
        <v>56</v>
      </c>
      <c r="B411" s="138" t="s">
        <v>507</v>
      </c>
      <c r="C411" s="134" t="s">
        <v>508</v>
      </c>
      <c r="D411" s="132" t="s">
        <v>505</v>
      </c>
      <c r="E411" s="135" t="s">
        <v>509</v>
      </c>
      <c r="F411" s="132" t="s">
        <v>57</v>
      </c>
      <c r="G411" s="132">
        <v>1</v>
      </c>
      <c r="H411" s="135"/>
      <c r="I411" s="135"/>
      <c r="J411" s="136"/>
      <c r="K411" s="136"/>
      <c r="L411" s="136" t="str">
        <f t="shared" si="28"/>
        <v/>
      </c>
      <c r="M411" s="136"/>
      <c r="N411" s="136" t="str">
        <f t="shared" si="29"/>
        <v/>
      </c>
      <c r="O411" s="136" t="str">
        <f t="shared" si="30"/>
        <v/>
      </c>
      <c r="P411" s="137" t="str">
        <f t="shared" si="31"/>
        <v/>
      </c>
    </row>
    <row r="412" spans="1:16" ht="27.6" x14ac:dyDescent="0.3">
      <c r="A412" s="139">
        <v>53</v>
      </c>
      <c r="B412" s="138" t="s">
        <v>503</v>
      </c>
      <c r="C412" s="144" t="s">
        <v>504</v>
      </c>
      <c r="D412" s="132" t="s">
        <v>505</v>
      </c>
      <c r="E412" s="135" t="s">
        <v>506</v>
      </c>
      <c r="F412" s="140" t="s">
        <v>57</v>
      </c>
      <c r="G412" s="139">
        <v>2</v>
      </c>
      <c r="H412" s="135"/>
      <c r="I412" s="135"/>
      <c r="J412" s="136"/>
      <c r="K412" s="136"/>
      <c r="L412" s="136" t="str">
        <f t="shared" si="28"/>
        <v/>
      </c>
      <c r="M412" s="136"/>
      <c r="N412" s="136" t="str">
        <f t="shared" si="29"/>
        <v/>
      </c>
      <c r="O412" s="136" t="str">
        <f t="shared" si="30"/>
        <v/>
      </c>
      <c r="P412" s="137" t="str">
        <f t="shared" si="31"/>
        <v/>
      </c>
    </row>
    <row r="413" spans="1:16" ht="41.4" x14ac:dyDescent="0.3">
      <c r="A413" s="139">
        <v>59</v>
      </c>
      <c r="B413" s="138" t="s">
        <v>510</v>
      </c>
      <c r="C413" s="144" t="s">
        <v>511</v>
      </c>
      <c r="D413" s="132" t="s">
        <v>505</v>
      </c>
      <c r="E413" s="135" t="s">
        <v>512</v>
      </c>
      <c r="F413" s="140" t="s">
        <v>57</v>
      </c>
      <c r="G413" s="139">
        <v>1</v>
      </c>
      <c r="H413" s="135"/>
      <c r="I413" s="135"/>
      <c r="J413" s="136"/>
      <c r="K413" s="136"/>
      <c r="L413" s="136" t="str">
        <f t="shared" si="28"/>
        <v/>
      </c>
      <c r="M413" s="136"/>
      <c r="N413" s="136" t="str">
        <f t="shared" si="29"/>
        <v/>
      </c>
      <c r="O413" s="136" t="str">
        <f t="shared" si="30"/>
        <v/>
      </c>
      <c r="P413" s="137" t="str">
        <f t="shared" si="31"/>
        <v/>
      </c>
    </row>
    <row r="414" spans="1:16" ht="27.6" x14ac:dyDescent="0.3">
      <c r="A414" s="139">
        <v>53</v>
      </c>
      <c r="B414" s="138" t="s">
        <v>503</v>
      </c>
      <c r="C414" s="144" t="s">
        <v>504</v>
      </c>
      <c r="D414" s="132" t="s">
        <v>505</v>
      </c>
      <c r="E414" s="135" t="s">
        <v>506</v>
      </c>
      <c r="F414" s="140" t="s">
        <v>57</v>
      </c>
      <c r="G414" s="139">
        <v>2</v>
      </c>
      <c r="H414" s="135"/>
      <c r="I414" s="135"/>
      <c r="J414" s="136"/>
      <c r="K414" s="136"/>
      <c r="L414" s="136" t="str">
        <f t="shared" si="28"/>
        <v/>
      </c>
      <c r="M414" s="136"/>
      <c r="N414" s="136" t="str">
        <f t="shared" si="29"/>
        <v/>
      </c>
      <c r="O414" s="136" t="str">
        <f t="shared" si="30"/>
        <v/>
      </c>
      <c r="P414" s="137" t="str">
        <f t="shared" si="31"/>
        <v/>
      </c>
    </row>
    <row r="415" spans="1:16" ht="41.4" x14ac:dyDescent="0.3">
      <c r="A415" s="139">
        <v>59</v>
      </c>
      <c r="B415" s="138" t="s">
        <v>510</v>
      </c>
      <c r="C415" s="144" t="s">
        <v>511</v>
      </c>
      <c r="D415" s="132" t="s">
        <v>505</v>
      </c>
      <c r="E415" s="135" t="s">
        <v>512</v>
      </c>
      <c r="F415" s="140" t="s">
        <v>57</v>
      </c>
      <c r="G415" s="139">
        <v>1</v>
      </c>
      <c r="H415" s="135"/>
      <c r="I415" s="135"/>
      <c r="J415" s="136"/>
      <c r="K415" s="136"/>
      <c r="L415" s="136" t="str">
        <f t="shared" si="28"/>
        <v/>
      </c>
      <c r="M415" s="136"/>
      <c r="N415" s="136" t="str">
        <f t="shared" si="29"/>
        <v/>
      </c>
      <c r="O415" s="136" t="str">
        <f t="shared" si="30"/>
        <v/>
      </c>
      <c r="P415" s="137" t="str">
        <f t="shared" si="31"/>
        <v/>
      </c>
    </row>
    <row r="416" spans="1:16" ht="31.35" customHeight="1" x14ac:dyDescent="0.3">
      <c r="A416" s="155"/>
      <c r="B416" s="162" t="s">
        <v>513</v>
      </c>
      <c r="C416" s="144"/>
      <c r="D416" s="132"/>
      <c r="E416" s="135"/>
      <c r="F416" s="140"/>
      <c r="G416" s="139"/>
      <c r="H416" s="135"/>
      <c r="I416" s="135"/>
      <c r="J416" s="136"/>
      <c r="K416" s="136"/>
      <c r="L416" s="136" t="str">
        <f t="shared" si="28"/>
        <v/>
      </c>
      <c r="M416" s="136"/>
      <c r="N416" s="136" t="str">
        <f t="shared" si="29"/>
        <v/>
      </c>
      <c r="O416" s="136" t="str">
        <f t="shared" si="30"/>
        <v/>
      </c>
      <c r="P416" s="137" t="str">
        <f t="shared" si="31"/>
        <v/>
      </c>
    </row>
    <row r="417" spans="1:16" ht="27.6" x14ac:dyDescent="0.3">
      <c r="A417" s="132">
        <v>58</v>
      </c>
      <c r="B417" s="138" t="s">
        <v>514</v>
      </c>
      <c r="C417" s="134" t="s">
        <v>515</v>
      </c>
      <c r="D417" s="132" t="s">
        <v>505</v>
      </c>
      <c r="E417" s="135" t="s">
        <v>516</v>
      </c>
      <c r="F417" s="132" t="s">
        <v>57</v>
      </c>
      <c r="G417" s="132">
        <v>6</v>
      </c>
      <c r="H417" s="135"/>
      <c r="I417" s="135"/>
      <c r="J417" s="136"/>
      <c r="K417" s="136"/>
      <c r="L417" s="136" t="str">
        <f t="shared" si="28"/>
        <v/>
      </c>
      <c r="M417" s="136"/>
      <c r="N417" s="136" t="str">
        <f t="shared" si="29"/>
        <v/>
      </c>
      <c r="O417" s="136" t="str">
        <f t="shared" si="30"/>
        <v/>
      </c>
      <c r="P417" s="137" t="str">
        <f t="shared" si="31"/>
        <v/>
      </c>
    </row>
    <row r="418" spans="1:16" ht="27.6" x14ac:dyDescent="0.3">
      <c r="A418" s="139">
        <v>53</v>
      </c>
      <c r="B418" s="138" t="s">
        <v>517</v>
      </c>
      <c r="C418" s="144" t="s">
        <v>504</v>
      </c>
      <c r="D418" s="132" t="s">
        <v>505</v>
      </c>
      <c r="E418" s="135" t="s">
        <v>506</v>
      </c>
      <c r="F418" s="140" t="s">
        <v>57</v>
      </c>
      <c r="G418" s="139">
        <v>8</v>
      </c>
      <c r="H418" s="135"/>
      <c r="I418" s="135"/>
      <c r="J418" s="136"/>
      <c r="K418" s="136"/>
      <c r="L418" s="136" t="str">
        <f t="shared" si="28"/>
        <v/>
      </c>
      <c r="M418" s="136"/>
      <c r="N418" s="136" t="str">
        <f t="shared" si="29"/>
        <v/>
      </c>
      <c r="O418" s="136" t="str">
        <f t="shared" si="30"/>
        <v/>
      </c>
      <c r="P418" s="137" t="str">
        <f t="shared" si="31"/>
        <v/>
      </c>
    </row>
    <row r="419" spans="1:16" x14ac:dyDescent="0.3">
      <c r="A419" s="155"/>
      <c r="B419" s="164" t="s">
        <v>518</v>
      </c>
      <c r="C419" s="144"/>
      <c r="D419" s="132"/>
      <c r="E419" s="135"/>
      <c r="F419" s="140"/>
      <c r="G419" s="139"/>
      <c r="H419" s="135"/>
      <c r="I419" s="135"/>
      <c r="J419" s="136"/>
      <c r="K419" s="136"/>
      <c r="L419" s="136" t="str">
        <f t="shared" si="28"/>
        <v/>
      </c>
      <c r="M419" s="136"/>
      <c r="N419" s="136" t="str">
        <f t="shared" si="29"/>
        <v/>
      </c>
      <c r="O419" s="136" t="str">
        <f t="shared" si="30"/>
        <v/>
      </c>
      <c r="P419" s="137" t="str">
        <f t="shared" si="31"/>
        <v/>
      </c>
    </row>
    <row r="420" spans="1:16" ht="41.4" x14ac:dyDescent="0.3">
      <c r="A420" s="139">
        <v>45</v>
      </c>
      <c r="B420" s="138" t="s">
        <v>519</v>
      </c>
      <c r="C420" s="144" t="s">
        <v>520</v>
      </c>
      <c r="D420" s="132" t="s">
        <v>521</v>
      </c>
      <c r="E420" s="135" t="s">
        <v>522</v>
      </c>
      <c r="F420" s="140" t="s">
        <v>57</v>
      </c>
      <c r="G420" s="139">
        <v>1</v>
      </c>
      <c r="H420" s="135"/>
      <c r="I420" s="135"/>
      <c r="J420" s="136"/>
      <c r="K420" s="136"/>
      <c r="L420" s="136" t="str">
        <f t="shared" ref="L420:L483" si="32">IF(J420="","",J420*K420)</f>
        <v/>
      </c>
      <c r="M420" s="136"/>
      <c r="N420" s="136" t="str">
        <f t="shared" ref="N420:N483" si="33">IF(J420="","",J420*M420)</f>
        <v/>
      </c>
      <c r="O420" s="136" t="str">
        <f t="shared" ref="O420:O483" si="34">IF(J420="","",K420+M420)</f>
        <v/>
      </c>
      <c r="P420" s="137" t="str">
        <f t="shared" ref="P420:P483" si="35">IF(J420="","",J420*O420)</f>
        <v/>
      </c>
    </row>
    <row r="421" spans="1:16" ht="27.6" x14ac:dyDescent="0.3">
      <c r="A421" s="139">
        <v>40</v>
      </c>
      <c r="B421" s="138" t="s">
        <v>523</v>
      </c>
      <c r="C421" s="144" t="s">
        <v>524</v>
      </c>
      <c r="D421" s="132" t="s">
        <v>521</v>
      </c>
      <c r="E421" s="135"/>
      <c r="F421" s="140" t="s">
        <v>57</v>
      </c>
      <c r="G421" s="139">
        <v>1</v>
      </c>
      <c r="H421" s="135"/>
      <c r="I421" s="135"/>
      <c r="J421" s="136"/>
      <c r="K421" s="136"/>
      <c r="L421" s="136" t="str">
        <f t="shared" si="32"/>
        <v/>
      </c>
      <c r="M421" s="136"/>
      <c r="N421" s="136" t="str">
        <f t="shared" si="33"/>
        <v/>
      </c>
      <c r="O421" s="136" t="str">
        <f t="shared" si="34"/>
        <v/>
      </c>
      <c r="P421" s="137" t="str">
        <f t="shared" si="35"/>
        <v/>
      </c>
    </row>
    <row r="422" spans="1:16" ht="27.6" x14ac:dyDescent="0.3">
      <c r="A422" s="139">
        <v>43</v>
      </c>
      <c r="B422" s="138" t="s">
        <v>525</v>
      </c>
      <c r="C422" s="144" t="s">
        <v>526</v>
      </c>
      <c r="D422" s="132" t="s">
        <v>521</v>
      </c>
      <c r="E422" s="135"/>
      <c r="F422" s="140" t="s">
        <v>57</v>
      </c>
      <c r="G422" s="139">
        <v>1</v>
      </c>
      <c r="H422" s="135"/>
      <c r="I422" s="135"/>
      <c r="J422" s="136"/>
      <c r="K422" s="136"/>
      <c r="L422" s="136" t="str">
        <f t="shared" si="32"/>
        <v/>
      </c>
      <c r="M422" s="136"/>
      <c r="N422" s="136" t="str">
        <f t="shared" si="33"/>
        <v/>
      </c>
      <c r="O422" s="136" t="str">
        <f t="shared" si="34"/>
        <v/>
      </c>
      <c r="P422" s="137" t="str">
        <f t="shared" si="35"/>
        <v/>
      </c>
    </row>
    <row r="423" spans="1:16" ht="41.4" x14ac:dyDescent="0.3">
      <c r="A423" s="132">
        <v>32</v>
      </c>
      <c r="B423" s="138" t="s">
        <v>527</v>
      </c>
      <c r="C423" s="134" t="s">
        <v>528</v>
      </c>
      <c r="D423" s="132" t="s">
        <v>505</v>
      </c>
      <c r="E423" s="135" t="s">
        <v>529</v>
      </c>
      <c r="F423" s="132" t="s">
        <v>57</v>
      </c>
      <c r="G423" s="132">
        <v>1</v>
      </c>
      <c r="H423" s="135"/>
      <c r="I423" s="135"/>
      <c r="J423" s="136"/>
      <c r="K423" s="136"/>
      <c r="L423" s="136" t="str">
        <f t="shared" si="32"/>
        <v/>
      </c>
      <c r="M423" s="136"/>
      <c r="N423" s="136" t="str">
        <f t="shared" si="33"/>
        <v/>
      </c>
      <c r="O423" s="136" t="str">
        <f t="shared" si="34"/>
        <v/>
      </c>
      <c r="P423" s="137" t="str">
        <f t="shared" si="35"/>
        <v/>
      </c>
    </row>
    <row r="424" spans="1:16" ht="55.2" x14ac:dyDescent="0.3">
      <c r="A424" s="139">
        <v>39</v>
      </c>
      <c r="B424" s="138" t="s">
        <v>530</v>
      </c>
      <c r="C424" s="144" t="s">
        <v>531</v>
      </c>
      <c r="D424" s="132" t="s">
        <v>505</v>
      </c>
      <c r="E424" s="135" t="s">
        <v>532</v>
      </c>
      <c r="F424" s="140" t="s">
        <v>57</v>
      </c>
      <c r="G424" s="139">
        <v>1</v>
      </c>
      <c r="H424" s="135"/>
      <c r="I424" s="135"/>
      <c r="J424" s="136"/>
      <c r="K424" s="136"/>
      <c r="L424" s="136" t="str">
        <f t="shared" si="32"/>
        <v/>
      </c>
      <c r="M424" s="136"/>
      <c r="N424" s="136" t="str">
        <f t="shared" si="33"/>
        <v/>
      </c>
      <c r="O424" s="136" t="str">
        <f t="shared" si="34"/>
        <v/>
      </c>
      <c r="P424" s="137" t="str">
        <f t="shared" si="35"/>
        <v/>
      </c>
    </row>
    <row r="425" spans="1:16" x14ac:dyDescent="0.3">
      <c r="A425" s="139" t="s">
        <v>42</v>
      </c>
      <c r="B425" s="138" t="s">
        <v>533</v>
      </c>
      <c r="C425" s="144"/>
      <c r="D425" s="132" t="s">
        <v>534</v>
      </c>
      <c r="E425" s="135"/>
      <c r="F425" s="140" t="s">
        <v>57</v>
      </c>
      <c r="G425" s="139">
        <v>3</v>
      </c>
      <c r="H425" s="135"/>
      <c r="I425" s="135"/>
      <c r="J425" s="136"/>
      <c r="K425" s="136"/>
      <c r="L425" s="136" t="str">
        <f t="shared" si="32"/>
        <v/>
      </c>
      <c r="M425" s="136"/>
      <c r="N425" s="136" t="str">
        <f t="shared" si="33"/>
        <v/>
      </c>
      <c r="O425" s="136" t="str">
        <f t="shared" si="34"/>
        <v/>
      </c>
      <c r="P425" s="137" t="str">
        <f t="shared" si="35"/>
        <v/>
      </c>
    </row>
    <row r="426" spans="1:16" x14ac:dyDescent="0.3">
      <c r="A426" s="139" t="s">
        <v>42</v>
      </c>
      <c r="B426" s="138" t="s">
        <v>495</v>
      </c>
      <c r="C426" s="144"/>
      <c r="D426" s="132" t="s">
        <v>534</v>
      </c>
      <c r="E426" s="135" t="s">
        <v>496</v>
      </c>
      <c r="F426" s="140" t="s">
        <v>57</v>
      </c>
      <c r="G426" s="139">
        <v>3</v>
      </c>
      <c r="H426" s="135"/>
      <c r="I426" s="135"/>
      <c r="J426" s="136"/>
      <c r="K426" s="136"/>
      <c r="L426" s="136" t="str">
        <f t="shared" si="32"/>
        <v/>
      </c>
      <c r="M426" s="136"/>
      <c r="N426" s="136" t="str">
        <f t="shared" si="33"/>
        <v/>
      </c>
      <c r="O426" s="136" t="str">
        <f t="shared" si="34"/>
        <v/>
      </c>
      <c r="P426" s="137" t="str">
        <f t="shared" si="35"/>
        <v/>
      </c>
    </row>
    <row r="427" spans="1:16" ht="41.4" x14ac:dyDescent="0.3">
      <c r="A427" s="139">
        <v>13</v>
      </c>
      <c r="B427" s="138" t="s">
        <v>535</v>
      </c>
      <c r="C427" s="144" t="s">
        <v>536</v>
      </c>
      <c r="D427" s="132" t="s">
        <v>505</v>
      </c>
      <c r="E427" s="135" t="s">
        <v>537</v>
      </c>
      <c r="F427" s="140" t="s">
        <v>57</v>
      </c>
      <c r="G427" s="139">
        <v>1</v>
      </c>
      <c r="H427" s="135"/>
      <c r="I427" s="135"/>
      <c r="J427" s="136"/>
      <c r="K427" s="136"/>
      <c r="L427" s="136" t="str">
        <f t="shared" si="32"/>
        <v/>
      </c>
      <c r="M427" s="136"/>
      <c r="N427" s="136" t="str">
        <f t="shared" si="33"/>
        <v/>
      </c>
      <c r="O427" s="136" t="str">
        <f t="shared" si="34"/>
        <v/>
      </c>
      <c r="P427" s="137" t="str">
        <f t="shared" si="35"/>
        <v/>
      </c>
    </row>
    <row r="428" spans="1:16" ht="27.6" x14ac:dyDescent="0.3">
      <c r="A428" s="139">
        <v>53</v>
      </c>
      <c r="B428" s="138" t="s">
        <v>503</v>
      </c>
      <c r="C428" s="144" t="s">
        <v>504</v>
      </c>
      <c r="D428" s="132" t="s">
        <v>505</v>
      </c>
      <c r="E428" s="135" t="s">
        <v>506</v>
      </c>
      <c r="F428" s="140" t="s">
        <v>57</v>
      </c>
      <c r="G428" s="139">
        <v>1</v>
      </c>
      <c r="H428" s="135"/>
      <c r="I428" s="135"/>
      <c r="J428" s="136"/>
      <c r="K428" s="136"/>
      <c r="L428" s="136" t="str">
        <f t="shared" si="32"/>
        <v/>
      </c>
      <c r="M428" s="136"/>
      <c r="N428" s="136" t="str">
        <f t="shared" si="33"/>
        <v/>
      </c>
      <c r="O428" s="136" t="str">
        <f t="shared" si="34"/>
        <v/>
      </c>
      <c r="P428" s="137" t="str">
        <f t="shared" si="35"/>
        <v/>
      </c>
    </row>
    <row r="429" spans="1:16" ht="27.6" x14ac:dyDescent="0.3">
      <c r="A429" s="132">
        <v>63</v>
      </c>
      <c r="B429" s="138" t="s">
        <v>538</v>
      </c>
      <c r="C429" s="134" t="s">
        <v>539</v>
      </c>
      <c r="D429" s="132" t="s">
        <v>505</v>
      </c>
      <c r="E429" s="135" t="s">
        <v>540</v>
      </c>
      <c r="F429" s="132" t="s">
        <v>57</v>
      </c>
      <c r="G429" s="132">
        <v>1</v>
      </c>
      <c r="H429" s="135"/>
      <c r="I429" s="135"/>
      <c r="J429" s="136"/>
      <c r="K429" s="136"/>
      <c r="L429" s="136" t="str">
        <f t="shared" si="32"/>
        <v/>
      </c>
      <c r="M429" s="136"/>
      <c r="N429" s="136" t="str">
        <f t="shared" si="33"/>
        <v/>
      </c>
      <c r="O429" s="136" t="str">
        <f t="shared" si="34"/>
        <v/>
      </c>
      <c r="P429" s="137" t="str">
        <f t="shared" si="35"/>
        <v/>
      </c>
    </row>
    <row r="430" spans="1:16" ht="69" x14ac:dyDescent="0.3">
      <c r="A430" s="139">
        <v>44</v>
      </c>
      <c r="B430" s="138" t="s">
        <v>541</v>
      </c>
      <c r="C430" s="144" t="s">
        <v>542</v>
      </c>
      <c r="D430" s="132" t="s">
        <v>505</v>
      </c>
      <c r="E430" s="135"/>
      <c r="F430" s="140" t="s">
        <v>57</v>
      </c>
      <c r="G430" s="139">
        <v>1</v>
      </c>
      <c r="H430" s="135"/>
      <c r="I430" s="135"/>
      <c r="J430" s="136"/>
      <c r="K430" s="136"/>
      <c r="L430" s="136" t="str">
        <f t="shared" si="32"/>
        <v/>
      </c>
      <c r="M430" s="136"/>
      <c r="N430" s="136" t="str">
        <f t="shared" si="33"/>
        <v/>
      </c>
      <c r="O430" s="136" t="str">
        <f t="shared" si="34"/>
        <v/>
      </c>
      <c r="P430" s="137" t="str">
        <f t="shared" si="35"/>
        <v/>
      </c>
    </row>
    <row r="431" spans="1:16" ht="41.4" x14ac:dyDescent="0.3">
      <c r="A431" s="139">
        <v>29</v>
      </c>
      <c r="B431" s="138" t="s">
        <v>543</v>
      </c>
      <c r="C431" s="144" t="s">
        <v>544</v>
      </c>
      <c r="D431" s="132" t="s">
        <v>505</v>
      </c>
      <c r="E431" s="135" t="s">
        <v>545</v>
      </c>
      <c r="F431" s="140" t="s">
        <v>57</v>
      </c>
      <c r="G431" s="139">
        <v>10</v>
      </c>
      <c r="H431" s="135"/>
      <c r="I431" s="135"/>
      <c r="J431" s="136"/>
      <c r="K431" s="136"/>
      <c r="L431" s="136" t="str">
        <f t="shared" si="32"/>
        <v/>
      </c>
      <c r="M431" s="136"/>
      <c r="N431" s="136" t="str">
        <f t="shared" si="33"/>
        <v/>
      </c>
      <c r="O431" s="136" t="str">
        <f t="shared" si="34"/>
        <v/>
      </c>
      <c r="P431" s="137" t="str">
        <f t="shared" si="35"/>
        <v/>
      </c>
    </row>
    <row r="432" spans="1:16" ht="41.4" x14ac:dyDescent="0.3">
      <c r="A432" s="139" t="s">
        <v>42</v>
      </c>
      <c r="B432" s="138" t="s">
        <v>546</v>
      </c>
      <c r="C432" s="144" t="s">
        <v>547</v>
      </c>
      <c r="D432" s="132" t="s">
        <v>521</v>
      </c>
      <c r="E432" s="135"/>
      <c r="F432" s="140" t="s">
        <v>57</v>
      </c>
      <c r="G432" s="139">
        <v>15</v>
      </c>
      <c r="H432" s="135"/>
      <c r="I432" s="135"/>
      <c r="J432" s="136"/>
      <c r="K432" s="136"/>
      <c r="L432" s="136" t="str">
        <f t="shared" si="32"/>
        <v/>
      </c>
      <c r="M432" s="136"/>
      <c r="N432" s="136" t="str">
        <f t="shared" si="33"/>
        <v/>
      </c>
      <c r="O432" s="136" t="str">
        <f t="shared" si="34"/>
        <v/>
      </c>
      <c r="P432" s="137" t="str">
        <f t="shared" si="35"/>
        <v/>
      </c>
    </row>
    <row r="433" spans="1:16" ht="41.4" x14ac:dyDescent="0.3">
      <c r="A433" s="139" t="s">
        <v>42</v>
      </c>
      <c r="B433" s="138" t="s">
        <v>548</v>
      </c>
      <c r="C433" s="144" t="s">
        <v>549</v>
      </c>
      <c r="D433" s="132" t="s">
        <v>521</v>
      </c>
      <c r="E433" s="135"/>
      <c r="F433" s="140" t="s">
        <v>57</v>
      </c>
      <c r="G433" s="139">
        <v>10</v>
      </c>
      <c r="H433" s="135"/>
      <c r="I433" s="135"/>
      <c r="J433" s="136"/>
      <c r="K433" s="136"/>
      <c r="L433" s="136" t="str">
        <f t="shared" si="32"/>
        <v/>
      </c>
      <c r="M433" s="136"/>
      <c r="N433" s="136" t="str">
        <f t="shared" si="33"/>
        <v/>
      </c>
      <c r="O433" s="136" t="str">
        <f t="shared" si="34"/>
        <v/>
      </c>
      <c r="P433" s="137" t="str">
        <f t="shared" si="35"/>
        <v/>
      </c>
    </row>
    <row r="434" spans="1:16" ht="41.4" x14ac:dyDescent="0.3">
      <c r="A434" s="139" t="s">
        <v>42</v>
      </c>
      <c r="B434" s="138" t="s">
        <v>550</v>
      </c>
      <c r="C434" s="144" t="s">
        <v>551</v>
      </c>
      <c r="D434" s="132" t="s">
        <v>521</v>
      </c>
      <c r="E434" s="135"/>
      <c r="F434" s="140" t="s">
        <v>57</v>
      </c>
      <c r="G434" s="139">
        <v>5</v>
      </c>
      <c r="H434" s="135"/>
      <c r="I434" s="135"/>
      <c r="J434" s="136"/>
      <c r="K434" s="136"/>
      <c r="L434" s="136" t="str">
        <f t="shared" si="32"/>
        <v/>
      </c>
      <c r="M434" s="136"/>
      <c r="N434" s="136" t="str">
        <f t="shared" si="33"/>
        <v/>
      </c>
      <c r="O434" s="136" t="str">
        <f t="shared" si="34"/>
        <v/>
      </c>
      <c r="P434" s="137" t="str">
        <f t="shared" si="35"/>
        <v/>
      </c>
    </row>
    <row r="435" spans="1:16" x14ac:dyDescent="0.3">
      <c r="A435" s="155"/>
      <c r="B435" s="160" t="s">
        <v>552</v>
      </c>
      <c r="C435" s="134"/>
      <c r="D435" s="132"/>
      <c r="E435" s="135"/>
      <c r="F435" s="132"/>
      <c r="G435" s="132"/>
      <c r="H435" s="135"/>
      <c r="I435" s="135"/>
      <c r="J435" s="136"/>
      <c r="K435" s="136"/>
      <c r="L435" s="136" t="str">
        <f t="shared" si="32"/>
        <v/>
      </c>
      <c r="M435" s="136"/>
      <c r="N435" s="136" t="str">
        <f t="shared" si="33"/>
        <v/>
      </c>
      <c r="O435" s="136" t="str">
        <f t="shared" si="34"/>
        <v/>
      </c>
      <c r="P435" s="137" t="str">
        <f t="shared" si="35"/>
        <v/>
      </c>
    </row>
    <row r="436" spans="1:16" ht="55.2" x14ac:dyDescent="0.3">
      <c r="A436" s="139">
        <v>1</v>
      </c>
      <c r="B436" s="138" t="s">
        <v>491</v>
      </c>
      <c r="C436" s="144" t="s">
        <v>553</v>
      </c>
      <c r="D436" s="132" t="s">
        <v>505</v>
      </c>
      <c r="E436" s="135" t="s">
        <v>492</v>
      </c>
      <c r="F436" s="140" t="s">
        <v>57</v>
      </c>
      <c r="G436" s="139">
        <v>1</v>
      </c>
      <c r="H436" s="135"/>
      <c r="I436" s="135"/>
      <c r="J436" s="136"/>
      <c r="K436" s="136"/>
      <c r="L436" s="136" t="str">
        <f t="shared" si="32"/>
        <v/>
      </c>
      <c r="M436" s="136"/>
      <c r="N436" s="136" t="str">
        <f t="shared" si="33"/>
        <v/>
      </c>
      <c r="O436" s="136" t="str">
        <f t="shared" si="34"/>
        <v/>
      </c>
      <c r="P436" s="137" t="str">
        <f t="shared" si="35"/>
        <v/>
      </c>
    </row>
    <row r="437" spans="1:16" x14ac:dyDescent="0.3">
      <c r="A437" s="139" t="s">
        <v>42</v>
      </c>
      <c r="B437" s="138" t="s">
        <v>533</v>
      </c>
      <c r="C437" s="144"/>
      <c r="D437" s="132" t="s">
        <v>534</v>
      </c>
      <c r="E437" s="135"/>
      <c r="F437" s="140" t="s">
        <v>57</v>
      </c>
      <c r="G437" s="139">
        <v>1</v>
      </c>
      <c r="H437" s="135"/>
      <c r="I437" s="135"/>
      <c r="J437" s="136"/>
      <c r="K437" s="136"/>
      <c r="L437" s="136" t="str">
        <f t="shared" si="32"/>
        <v/>
      </c>
      <c r="M437" s="136"/>
      <c r="N437" s="136" t="str">
        <f t="shared" si="33"/>
        <v/>
      </c>
      <c r="O437" s="136" t="str">
        <f t="shared" si="34"/>
        <v/>
      </c>
      <c r="P437" s="137" t="str">
        <f t="shared" si="35"/>
        <v/>
      </c>
    </row>
    <row r="438" spans="1:16" x14ac:dyDescent="0.3">
      <c r="A438" s="139" t="s">
        <v>42</v>
      </c>
      <c r="B438" s="138" t="s">
        <v>495</v>
      </c>
      <c r="C438" s="144"/>
      <c r="D438" s="132" t="s">
        <v>534</v>
      </c>
      <c r="E438" s="135" t="s">
        <v>496</v>
      </c>
      <c r="F438" s="140" t="s">
        <v>57</v>
      </c>
      <c r="G438" s="139">
        <v>1</v>
      </c>
      <c r="H438" s="135"/>
      <c r="I438" s="135"/>
      <c r="J438" s="136"/>
      <c r="K438" s="136"/>
      <c r="L438" s="136" t="str">
        <f t="shared" si="32"/>
        <v/>
      </c>
      <c r="M438" s="136"/>
      <c r="N438" s="136" t="str">
        <f t="shared" si="33"/>
        <v/>
      </c>
      <c r="O438" s="136" t="str">
        <f t="shared" si="34"/>
        <v/>
      </c>
      <c r="P438" s="137" t="str">
        <f t="shared" si="35"/>
        <v/>
      </c>
    </row>
    <row r="439" spans="1:16" ht="55.2" x14ac:dyDescent="0.3">
      <c r="A439" s="139">
        <v>37</v>
      </c>
      <c r="B439" s="138" t="s">
        <v>554</v>
      </c>
      <c r="C439" s="144" t="s">
        <v>555</v>
      </c>
      <c r="D439" s="132" t="s">
        <v>505</v>
      </c>
      <c r="E439" s="135" t="s">
        <v>556</v>
      </c>
      <c r="F439" s="140" t="s">
        <v>57</v>
      </c>
      <c r="G439" s="139">
        <v>1</v>
      </c>
      <c r="H439" s="135"/>
      <c r="I439" s="135"/>
      <c r="J439" s="136"/>
      <c r="K439" s="136"/>
      <c r="L439" s="136" t="str">
        <f t="shared" si="32"/>
        <v/>
      </c>
      <c r="M439" s="136"/>
      <c r="N439" s="136" t="str">
        <f t="shared" si="33"/>
        <v/>
      </c>
      <c r="O439" s="136" t="str">
        <f t="shared" si="34"/>
        <v/>
      </c>
      <c r="P439" s="137" t="str">
        <f t="shared" si="35"/>
        <v/>
      </c>
    </row>
    <row r="440" spans="1:16" x14ac:dyDescent="0.3">
      <c r="A440" s="132" t="s">
        <v>42</v>
      </c>
      <c r="B440" s="138" t="s">
        <v>533</v>
      </c>
      <c r="C440" s="134"/>
      <c r="D440" s="132" t="s">
        <v>534</v>
      </c>
      <c r="E440" s="135"/>
      <c r="F440" s="132" t="s">
        <v>57</v>
      </c>
      <c r="G440" s="132">
        <v>2</v>
      </c>
      <c r="H440" s="135"/>
      <c r="I440" s="135"/>
      <c r="J440" s="136"/>
      <c r="K440" s="136"/>
      <c r="L440" s="136" t="str">
        <f t="shared" si="32"/>
        <v/>
      </c>
      <c r="M440" s="136"/>
      <c r="N440" s="136" t="str">
        <f t="shared" si="33"/>
        <v/>
      </c>
      <c r="O440" s="136" t="str">
        <f t="shared" si="34"/>
        <v/>
      </c>
      <c r="P440" s="137" t="str">
        <f t="shared" si="35"/>
        <v/>
      </c>
    </row>
    <row r="441" spans="1:16" x14ac:dyDescent="0.3">
      <c r="A441" s="132" t="s">
        <v>42</v>
      </c>
      <c r="B441" s="145" t="s">
        <v>495</v>
      </c>
      <c r="C441" s="134"/>
      <c r="D441" s="132" t="s">
        <v>534</v>
      </c>
      <c r="E441" s="135" t="s">
        <v>496</v>
      </c>
      <c r="F441" s="132" t="s">
        <v>57</v>
      </c>
      <c r="G441" s="132">
        <v>2</v>
      </c>
      <c r="H441" s="135"/>
      <c r="I441" s="135"/>
      <c r="J441" s="136"/>
      <c r="K441" s="136"/>
      <c r="L441" s="136" t="str">
        <f t="shared" si="32"/>
        <v/>
      </c>
      <c r="M441" s="136"/>
      <c r="N441" s="136" t="str">
        <f t="shared" si="33"/>
        <v/>
      </c>
      <c r="O441" s="136" t="str">
        <f t="shared" si="34"/>
        <v/>
      </c>
      <c r="P441" s="137" t="str">
        <f t="shared" si="35"/>
        <v/>
      </c>
    </row>
    <row r="442" spans="1:16" ht="69" x14ac:dyDescent="0.3">
      <c r="A442" s="139">
        <v>47</v>
      </c>
      <c r="B442" s="138" t="s">
        <v>557</v>
      </c>
      <c r="C442" s="134" t="s">
        <v>558</v>
      </c>
      <c r="D442" s="140" t="s">
        <v>505</v>
      </c>
      <c r="E442" s="135" t="s">
        <v>559</v>
      </c>
      <c r="F442" s="140" t="s">
        <v>57</v>
      </c>
      <c r="G442" s="139">
        <v>2</v>
      </c>
      <c r="H442" s="135"/>
      <c r="I442" s="135"/>
      <c r="J442" s="136"/>
      <c r="K442" s="136"/>
      <c r="L442" s="136" t="str">
        <f t="shared" si="32"/>
        <v/>
      </c>
      <c r="M442" s="136"/>
      <c r="N442" s="136" t="str">
        <f t="shared" si="33"/>
        <v/>
      </c>
      <c r="O442" s="136" t="str">
        <f t="shared" si="34"/>
        <v/>
      </c>
      <c r="P442" s="137" t="str">
        <f t="shared" si="35"/>
        <v/>
      </c>
    </row>
    <row r="443" spans="1:16" ht="69" x14ac:dyDescent="0.3">
      <c r="A443" s="139">
        <v>67</v>
      </c>
      <c r="B443" s="138" t="s">
        <v>560</v>
      </c>
      <c r="C443" s="134" t="s">
        <v>561</v>
      </c>
      <c r="D443" s="140" t="s">
        <v>505</v>
      </c>
      <c r="E443" s="135" t="s">
        <v>562</v>
      </c>
      <c r="F443" s="140" t="s">
        <v>57</v>
      </c>
      <c r="G443" s="139">
        <v>1</v>
      </c>
      <c r="H443" s="135"/>
      <c r="I443" s="135"/>
      <c r="J443" s="136"/>
      <c r="K443" s="136"/>
      <c r="L443" s="136" t="str">
        <f t="shared" si="32"/>
        <v/>
      </c>
      <c r="M443" s="136"/>
      <c r="N443" s="136" t="str">
        <f t="shared" si="33"/>
        <v/>
      </c>
      <c r="O443" s="136" t="str">
        <f t="shared" si="34"/>
        <v/>
      </c>
      <c r="P443" s="137" t="str">
        <f t="shared" si="35"/>
        <v/>
      </c>
    </row>
    <row r="444" spans="1:16" ht="27.6" x14ac:dyDescent="0.3">
      <c r="A444" s="142">
        <v>53</v>
      </c>
      <c r="B444" s="138" t="s">
        <v>503</v>
      </c>
      <c r="C444" s="134" t="s">
        <v>504</v>
      </c>
      <c r="D444" s="132" t="s">
        <v>505</v>
      </c>
      <c r="E444" s="135" t="s">
        <v>506</v>
      </c>
      <c r="F444" s="140" t="s">
        <v>57</v>
      </c>
      <c r="G444" s="139">
        <v>3</v>
      </c>
      <c r="H444" s="135"/>
      <c r="I444" s="143"/>
      <c r="J444" s="136"/>
      <c r="K444" s="136"/>
      <c r="L444" s="136" t="str">
        <f t="shared" si="32"/>
        <v/>
      </c>
      <c r="M444" s="136"/>
      <c r="N444" s="136" t="str">
        <f t="shared" si="33"/>
        <v/>
      </c>
      <c r="O444" s="136" t="str">
        <f t="shared" si="34"/>
        <v/>
      </c>
      <c r="P444" s="137" t="str">
        <f t="shared" si="35"/>
        <v/>
      </c>
    </row>
    <row r="445" spans="1:16" ht="31.35" customHeight="1" x14ac:dyDescent="0.3">
      <c r="A445" s="155"/>
      <c r="B445" s="160" t="s">
        <v>563</v>
      </c>
      <c r="C445" s="134"/>
      <c r="D445" s="132"/>
      <c r="E445" s="135"/>
      <c r="F445" s="132"/>
      <c r="G445" s="132"/>
      <c r="H445" s="135"/>
      <c r="I445" s="135"/>
      <c r="J445" s="136"/>
      <c r="K445" s="136"/>
      <c r="L445" s="136" t="str">
        <f t="shared" si="32"/>
        <v/>
      </c>
      <c r="M445" s="136"/>
      <c r="N445" s="136" t="str">
        <f t="shared" si="33"/>
        <v/>
      </c>
      <c r="O445" s="136" t="str">
        <f t="shared" si="34"/>
        <v/>
      </c>
      <c r="P445" s="137" t="str">
        <f t="shared" si="35"/>
        <v/>
      </c>
    </row>
    <row r="446" spans="1:16" ht="27.6" x14ac:dyDescent="0.3">
      <c r="A446" s="139">
        <v>60</v>
      </c>
      <c r="B446" s="138" t="s">
        <v>564</v>
      </c>
      <c r="C446" s="134" t="s">
        <v>565</v>
      </c>
      <c r="D446" s="140" t="s">
        <v>505</v>
      </c>
      <c r="E446" s="135" t="s">
        <v>566</v>
      </c>
      <c r="F446" s="140" t="s">
        <v>57</v>
      </c>
      <c r="G446" s="139">
        <v>1</v>
      </c>
      <c r="H446" s="135"/>
      <c r="I446" s="135"/>
      <c r="J446" s="136"/>
      <c r="K446" s="136"/>
      <c r="L446" s="136" t="str">
        <f t="shared" si="32"/>
        <v/>
      </c>
      <c r="M446" s="136"/>
      <c r="N446" s="136" t="str">
        <f t="shared" si="33"/>
        <v/>
      </c>
      <c r="O446" s="136" t="str">
        <f t="shared" si="34"/>
        <v/>
      </c>
      <c r="P446" s="137" t="str">
        <f t="shared" si="35"/>
        <v/>
      </c>
    </row>
    <row r="447" spans="1:16" ht="55.2" x14ac:dyDescent="0.3">
      <c r="A447" s="139">
        <v>49</v>
      </c>
      <c r="B447" s="138" t="s">
        <v>567</v>
      </c>
      <c r="C447" s="134" t="s">
        <v>568</v>
      </c>
      <c r="D447" s="140" t="s">
        <v>569</v>
      </c>
      <c r="E447" s="135"/>
      <c r="F447" s="140" t="s">
        <v>57</v>
      </c>
      <c r="G447" s="139">
        <v>1</v>
      </c>
      <c r="H447" s="135"/>
      <c r="I447" s="135"/>
      <c r="J447" s="136"/>
      <c r="K447" s="136"/>
      <c r="L447" s="136" t="str">
        <f t="shared" si="32"/>
        <v/>
      </c>
      <c r="M447" s="136"/>
      <c r="N447" s="136" t="str">
        <f t="shared" si="33"/>
        <v/>
      </c>
      <c r="O447" s="136" t="str">
        <f t="shared" si="34"/>
        <v/>
      </c>
      <c r="P447" s="137" t="str">
        <f t="shared" si="35"/>
        <v/>
      </c>
    </row>
    <row r="448" spans="1:16" ht="55.2" x14ac:dyDescent="0.3">
      <c r="A448" s="139">
        <v>37</v>
      </c>
      <c r="B448" s="138" t="s">
        <v>554</v>
      </c>
      <c r="C448" s="134" t="s">
        <v>555</v>
      </c>
      <c r="D448" s="140" t="s">
        <v>505</v>
      </c>
      <c r="E448" s="135" t="s">
        <v>556</v>
      </c>
      <c r="F448" s="140" t="s">
        <v>57</v>
      </c>
      <c r="G448" s="139">
        <v>1</v>
      </c>
      <c r="H448" s="135"/>
      <c r="I448" s="135"/>
      <c r="J448" s="136"/>
      <c r="K448" s="136"/>
      <c r="L448" s="136" t="str">
        <f t="shared" si="32"/>
        <v/>
      </c>
      <c r="M448" s="136"/>
      <c r="N448" s="136" t="str">
        <f t="shared" si="33"/>
        <v/>
      </c>
      <c r="O448" s="136" t="str">
        <f t="shared" si="34"/>
        <v/>
      </c>
      <c r="P448" s="137" t="str">
        <f t="shared" si="35"/>
        <v/>
      </c>
    </row>
    <row r="449" spans="1:16" ht="41.4" x14ac:dyDescent="0.3">
      <c r="A449" s="139" t="s">
        <v>42</v>
      </c>
      <c r="B449" s="138" t="s">
        <v>493</v>
      </c>
      <c r="C449" s="134"/>
      <c r="D449" s="140" t="s">
        <v>570</v>
      </c>
      <c r="E449" s="135" t="s">
        <v>494</v>
      </c>
      <c r="F449" s="140" t="s">
        <v>57</v>
      </c>
      <c r="G449" s="139">
        <v>1</v>
      </c>
      <c r="H449" s="135"/>
      <c r="I449" s="135"/>
      <c r="J449" s="136"/>
      <c r="K449" s="136"/>
      <c r="L449" s="136" t="str">
        <f t="shared" si="32"/>
        <v/>
      </c>
      <c r="M449" s="136"/>
      <c r="N449" s="136" t="str">
        <f t="shared" si="33"/>
        <v/>
      </c>
      <c r="O449" s="136" t="str">
        <f t="shared" si="34"/>
        <v/>
      </c>
      <c r="P449" s="137" t="str">
        <f t="shared" si="35"/>
        <v/>
      </c>
    </row>
    <row r="450" spans="1:16" x14ac:dyDescent="0.3">
      <c r="A450" s="139" t="s">
        <v>42</v>
      </c>
      <c r="B450" s="138" t="s">
        <v>495</v>
      </c>
      <c r="C450" s="134"/>
      <c r="D450" s="140" t="s">
        <v>534</v>
      </c>
      <c r="E450" s="135" t="s">
        <v>496</v>
      </c>
      <c r="F450" s="140" t="s">
        <v>57</v>
      </c>
      <c r="G450" s="139">
        <v>2</v>
      </c>
      <c r="H450" s="135"/>
      <c r="I450" s="135"/>
      <c r="J450" s="136"/>
      <c r="K450" s="136"/>
      <c r="L450" s="136" t="str">
        <f t="shared" si="32"/>
        <v/>
      </c>
      <c r="M450" s="136"/>
      <c r="N450" s="136" t="str">
        <f t="shared" si="33"/>
        <v/>
      </c>
      <c r="O450" s="136" t="str">
        <f t="shared" si="34"/>
        <v/>
      </c>
      <c r="P450" s="137" t="str">
        <f t="shared" si="35"/>
        <v/>
      </c>
    </row>
    <row r="451" spans="1:16" ht="41.4" x14ac:dyDescent="0.3">
      <c r="A451" s="132">
        <v>17</v>
      </c>
      <c r="B451" s="138" t="s">
        <v>571</v>
      </c>
      <c r="C451" s="134" t="s">
        <v>572</v>
      </c>
      <c r="D451" s="132" t="s">
        <v>573</v>
      </c>
      <c r="E451" s="135" t="s">
        <v>574</v>
      </c>
      <c r="F451" s="132" t="s">
        <v>57</v>
      </c>
      <c r="G451" s="132">
        <v>1</v>
      </c>
      <c r="H451" s="135"/>
      <c r="I451" s="135"/>
      <c r="J451" s="136"/>
      <c r="K451" s="136"/>
      <c r="L451" s="136" t="str">
        <f t="shared" si="32"/>
        <v/>
      </c>
      <c r="M451" s="136"/>
      <c r="N451" s="136" t="str">
        <f t="shared" si="33"/>
        <v/>
      </c>
      <c r="O451" s="136" t="str">
        <f t="shared" si="34"/>
        <v/>
      </c>
      <c r="P451" s="137" t="str">
        <f t="shared" si="35"/>
        <v/>
      </c>
    </row>
    <row r="452" spans="1:16" ht="69" x14ac:dyDescent="0.3">
      <c r="A452" s="142">
        <v>55</v>
      </c>
      <c r="B452" s="138" t="s">
        <v>575</v>
      </c>
      <c r="C452" s="134" t="s">
        <v>576</v>
      </c>
      <c r="D452" s="132" t="s">
        <v>505</v>
      </c>
      <c r="E452" s="135" t="s">
        <v>577</v>
      </c>
      <c r="F452" s="140" t="s">
        <v>57</v>
      </c>
      <c r="G452" s="139">
        <v>2</v>
      </c>
      <c r="H452" s="135"/>
      <c r="I452" s="143"/>
      <c r="J452" s="136"/>
      <c r="K452" s="136"/>
      <c r="L452" s="136" t="str">
        <f t="shared" si="32"/>
        <v/>
      </c>
      <c r="M452" s="136"/>
      <c r="N452" s="136" t="str">
        <f t="shared" si="33"/>
        <v/>
      </c>
      <c r="O452" s="136" t="str">
        <f t="shared" si="34"/>
        <v/>
      </c>
      <c r="P452" s="137" t="str">
        <f t="shared" si="35"/>
        <v/>
      </c>
    </row>
    <row r="453" spans="1:16" ht="55.2" x14ac:dyDescent="0.3">
      <c r="A453" s="142">
        <v>30</v>
      </c>
      <c r="B453" s="138" t="s">
        <v>578</v>
      </c>
      <c r="C453" s="134" t="s">
        <v>579</v>
      </c>
      <c r="D453" s="132" t="s">
        <v>580</v>
      </c>
      <c r="E453" s="135" t="s">
        <v>581</v>
      </c>
      <c r="F453" s="140" t="s">
        <v>57</v>
      </c>
      <c r="G453" s="139">
        <v>1</v>
      </c>
      <c r="H453" s="135"/>
      <c r="I453" s="143"/>
      <c r="J453" s="136"/>
      <c r="K453" s="136"/>
      <c r="L453" s="136" t="str">
        <f t="shared" si="32"/>
        <v/>
      </c>
      <c r="M453" s="136"/>
      <c r="N453" s="136" t="str">
        <f t="shared" si="33"/>
        <v/>
      </c>
      <c r="O453" s="136" t="str">
        <f t="shared" si="34"/>
        <v/>
      </c>
      <c r="P453" s="137" t="str">
        <f t="shared" si="35"/>
        <v/>
      </c>
    </row>
    <row r="454" spans="1:16" x14ac:dyDescent="0.3">
      <c r="A454" s="142">
        <v>4</v>
      </c>
      <c r="B454" s="138" t="s">
        <v>582</v>
      </c>
      <c r="C454" s="134" t="s">
        <v>583</v>
      </c>
      <c r="D454" s="132" t="s">
        <v>584</v>
      </c>
      <c r="E454" s="135" t="s">
        <v>585</v>
      </c>
      <c r="F454" s="140" t="s">
        <v>57</v>
      </c>
      <c r="G454" s="139">
        <v>1</v>
      </c>
      <c r="H454" s="135"/>
      <c r="I454" s="143"/>
      <c r="J454" s="136"/>
      <c r="K454" s="136"/>
      <c r="L454" s="136" t="str">
        <f t="shared" si="32"/>
        <v/>
      </c>
      <c r="M454" s="136"/>
      <c r="N454" s="136" t="str">
        <f t="shared" si="33"/>
        <v/>
      </c>
      <c r="O454" s="136" t="str">
        <f t="shared" si="34"/>
        <v/>
      </c>
      <c r="P454" s="137" t="str">
        <f t="shared" si="35"/>
        <v/>
      </c>
    </row>
    <row r="455" spans="1:16" x14ac:dyDescent="0.3">
      <c r="A455" s="132" t="s">
        <v>42</v>
      </c>
      <c r="B455" s="138" t="s">
        <v>586</v>
      </c>
      <c r="C455" s="134"/>
      <c r="D455" s="132" t="s">
        <v>584</v>
      </c>
      <c r="E455" s="135" t="s">
        <v>587</v>
      </c>
      <c r="F455" s="132" t="s">
        <v>57</v>
      </c>
      <c r="G455" s="132">
        <v>1</v>
      </c>
      <c r="H455" s="135"/>
      <c r="I455" s="135"/>
      <c r="J455" s="136"/>
      <c r="K455" s="136"/>
      <c r="L455" s="136" t="str">
        <f t="shared" si="32"/>
        <v/>
      </c>
      <c r="M455" s="136"/>
      <c r="N455" s="136" t="str">
        <f t="shared" si="33"/>
        <v/>
      </c>
      <c r="O455" s="136" t="str">
        <f t="shared" si="34"/>
        <v/>
      </c>
      <c r="P455" s="137" t="str">
        <f t="shared" si="35"/>
        <v/>
      </c>
    </row>
    <row r="456" spans="1:16" ht="27.6" x14ac:dyDescent="0.3">
      <c r="A456" s="139">
        <v>53</v>
      </c>
      <c r="B456" s="138" t="s">
        <v>503</v>
      </c>
      <c r="C456" s="134" t="s">
        <v>504</v>
      </c>
      <c r="D456" s="132" t="s">
        <v>505</v>
      </c>
      <c r="E456" s="135" t="s">
        <v>506</v>
      </c>
      <c r="F456" s="140" t="s">
        <v>57</v>
      </c>
      <c r="G456" s="139">
        <v>1</v>
      </c>
      <c r="H456" s="135"/>
      <c r="I456" s="135"/>
      <c r="J456" s="136"/>
      <c r="K456" s="136"/>
      <c r="L456" s="136" t="str">
        <f t="shared" si="32"/>
        <v/>
      </c>
      <c r="M456" s="136"/>
      <c r="N456" s="136" t="str">
        <f t="shared" si="33"/>
        <v/>
      </c>
      <c r="O456" s="136" t="str">
        <f t="shared" si="34"/>
        <v/>
      </c>
      <c r="P456" s="137" t="str">
        <f t="shared" si="35"/>
        <v/>
      </c>
    </row>
    <row r="457" spans="1:16" ht="27.6" x14ac:dyDescent="0.3">
      <c r="A457" s="142">
        <v>54</v>
      </c>
      <c r="B457" s="138" t="s">
        <v>588</v>
      </c>
      <c r="C457" s="134" t="s">
        <v>589</v>
      </c>
      <c r="D457" s="132" t="s">
        <v>505</v>
      </c>
      <c r="E457" s="135" t="s">
        <v>590</v>
      </c>
      <c r="F457" s="140" t="s">
        <v>57</v>
      </c>
      <c r="G457" s="139">
        <v>2</v>
      </c>
      <c r="H457" s="135"/>
      <c r="I457" s="143"/>
      <c r="J457" s="136"/>
      <c r="K457" s="136"/>
      <c r="L457" s="136" t="str">
        <f t="shared" si="32"/>
        <v/>
      </c>
      <c r="M457" s="136"/>
      <c r="N457" s="136" t="str">
        <f t="shared" si="33"/>
        <v/>
      </c>
      <c r="O457" s="136" t="str">
        <f t="shared" si="34"/>
        <v/>
      </c>
      <c r="P457" s="137" t="str">
        <f t="shared" si="35"/>
        <v/>
      </c>
    </row>
    <row r="458" spans="1:16" ht="82.8" x14ac:dyDescent="0.3">
      <c r="A458" s="142">
        <v>22</v>
      </c>
      <c r="B458" s="138" t="s">
        <v>591</v>
      </c>
      <c r="C458" s="134" t="s">
        <v>592</v>
      </c>
      <c r="D458" s="132" t="s">
        <v>500</v>
      </c>
      <c r="E458" s="135" t="s">
        <v>593</v>
      </c>
      <c r="F458" s="140" t="s">
        <v>57</v>
      </c>
      <c r="G458" s="139">
        <v>1</v>
      </c>
      <c r="H458" s="135"/>
      <c r="I458" s="143"/>
      <c r="J458" s="136"/>
      <c r="K458" s="136"/>
      <c r="L458" s="136" t="str">
        <f t="shared" si="32"/>
        <v/>
      </c>
      <c r="M458" s="136"/>
      <c r="N458" s="136" t="str">
        <f t="shared" si="33"/>
        <v/>
      </c>
      <c r="O458" s="136" t="str">
        <f t="shared" si="34"/>
        <v/>
      </c>
      <c r="P458" s="137" t="str">
        <f t="shared" si="35"/>
        <v/>
      </c>
    </row>
    <row r="459" spans="1:16" ht="30.9" customHeight="1" x14ac:dyDescent="0.3">
      <c r="A459" s="155"/>
      <c r="B459" s="156" t="s">
        <v>594</v>
      </c>
      <c r="C459" s="134"/>
      <c r="D459" s="132"/>
      <c r="E459" s="135"/>
      <c r="F459" s="140"/>
      <c r="G459" s="139"/>
      <c r="H459" s="135"/>
      <c r="I459" s="143"/>
      <c r="J459" s="136"/>
      <c r="K459" s="136"/>
      <c r="L459" s="136" t="str">
        <f t="shared" si="32"/>
        <v/>
      </c>
      <c r="M459" s="136"/>
      <c r="N459" s="136" t="str">
        <f t="shared" si="33"/>
        <v/>
      </c>
      <c r="O459" s="136" t="str">
        <f t="shared" si="34"/>
        <v/>
      </c>
      <c r="P459" s="137" t="str">
        <f t="shared" si="35"/>
        <v/>
      </c>
    </row>
    <row r="460" spans="1:16" ht="55.2" x14ac:dyDescent="0.3">
      <c r="A460" s="132">
        <v>49</v>
      </c>
      <c r="B460" s="138" t="s">
        <v>567</v>
      </c>
      <c r="C460" s="134" t="s">
        <v>568</v>
      </c>
      <c r="D460" s="132" t="s">
        <v>569</v>
      </c>
      <c r="E460" s="135"/>
      <c r="F460" s="132" t="s">
        <v>57</v>
      </c>
      <c r="G460" s="132">
        <v>1</v>
      </c>
      <c r="H460" s="135"/>
      <c r="I460" s="135"/>
      <c r="J460" s="136"/>
      <c r="K460" s="136"/>
      <c r="L460" s="136" t="str">
        <f t="shared" si="32"/>
        <v/>
      </c>
      <c r="M460" s="136"/>
      <c r="N460" s="136" t="str">
        <f t="shared" si="33"/>
        <v/>
      </c>
      <c r="O460" s="136" t="str">
        <f t="shared" si="34"/>
        <v/>
      </c>
      <c r="P460" s="137" t="str">
        <f t="shared" si="35"/>
        <v/>
      </c>
    </row>
    <row r="461" spans="1:16" ht="27.6" x14ac:dyDescent="0.3">
      <c r="A461" s="139">
        <v>60</v>
      </c>
      <c r="B461" s="138" t="s">
        <v>564</v>
      </c>
      <c r="C461" s="134" t="s">
        <v>565</v>
      </c>
      <c r="D461" s="132" t="s">
        <v>505</v>
      </c>
      <c r="E461" s="135" t="s">
        <v>566</v>
      </c>
      <c r="F461" s="140" t="s">
        <v>57</v>
      </c>
      <c r="G461" s="139">
        <v>1</v>
      </c>
      <c r="H461" s="135"/>
      <c r="I461" s="135"/>
      <c r="J461" s="136"/>
      <c r="K461" s="136"/>
      <c r="L461" s="136" t="str">
        <f t="shared" si="32"/>
        <v/>
      </c>
      <c r="M461" s="136"/>
      <c r="N461" s="136" t="str">
        <f t="shared" si="33"/>
        <v/>
      </c>
      <c r="O461" s="136" t="str">
        <f t="shared" si="34"/>
        <v/>
      </c>
      <c r="P461" s="137" t="str">
        <f t="shared" si="35"/>
        <v/>
      </c>
    </row>
    <row r="462" spans="1:16" ht="55.2" x14ac:dyDescent="0.3">
      <c r="A462" s="139">
        <v>1</v>
      </c>
      <c r="B462" s="138" t="s">
        <v>491</v>
      </c>
      <c r="C462" s="134" t="s">
        <v>553</v>
      </c>
      <c r="D462" s="132" t="s">
        <v>505</v>
      </c>
      <c r="E462" s="135" t="s">
        <v>492</v>
      </c>
      <c r="F462" s="140" t="s">
        <v>57</v>
      </c>
      <c r="G462" s="139">
        <v>1</v>
      </c>
      <c r="H462" s="135"/>
      <c r="I462" s="135"/>
      <c r="J462" s="136"/>
      <c r="K462" s="136"/>
      <c r="L462" s="136" t="str">
        <f t="shared" si="32"/>
        <v/>
      </c>
      <c r="M462" s="136"/>
      <c r="N462" s="136" t="str">
        <f t="shared" si="33"/>
        <v/>
      </c>
      <c r="O462" s="136" t="str">
        <f t="shared" si="34"/>
        <v/>
      </c>
      <c r="P462" s="137" t="str">
        <f t="shared" si="35"/>
        <v/>
      </c>
    </row>
    <row r="463" spans="1:16" x14ac:dyDescent="0.3">
      <c r="A463" s="139" t="s">
        <v>42</v>
      </c>
      <c r="B463" s="138" t="s">
        <v>533</v>
      </c>
      <c r="C463" s="134"/>
      <c r="D463" s="132" t="s">
        <v>534</v>
      </c>
      <c r="E463" s="135"/>
      <c r="F463" s="140" t="s">
        <v>57</v>
      </c>
      <c r="G463" s="139">
        <v>1</v>
      </c>
      <c r="H463" s="135"/>
      <c r="I463" s="135"/>
      <c r="J463" s="136"/>
      <c r="K463" s="136"/>
      <c r="L463" s="136" t="str">
        <f t="shared" si="32"/>
        <v/>
      </c>
      <c r="M463" s="136"/>
      <c r="N463" s="136" t="str">
        <f t="shared" si="33"/>
        <v/>
      </c>
      <c r="O463" s="136" t="str">
        <f t="shared" si="34"/>
        <v/>
      </c>
      <c r="P463" s="137" t="str">
        <f t="shared" si="35"/>
        <v/>
      </c>
    </row>
    <row r="464" spans="1:16" x14ac:dyDescent="0.3">
      <c r="A464" s="139" t="s">
        <v>42</v>
      </c>
      <c r="B464" s="138" t="s">
        <v>495</v>
      </c>
      <c r="C464" s="134"/>
      <c r="D464" s="132" t="s">
        <v>534</v>
      </c>
      <c r="E464" s="135" t="s">
        <v>496</v>
      </c>
      <c r="F464" s="140" t="s">
        <v>57</v>
      </c>
      <c r="G464" s="139">
        <v>1</v>
      </c>
      <c r="H464" s="135"/>
      <c r="I464" s="135"/>
      <c r="J464" s="136"/>
      <c r="K464" s="136"/>
      <c r="L464" s="136" t="str">
        <f t="shared" si="32"/>
        <v/>
      </c>
      <c r="M464" s="136"/>
      <c r="N464" s="136" t="str">
        <f t="shared" si="33"/>
        <v/>
      </c>
      <c r="O464" s="136" t="str">
        <f t="shared" si="34"/>
        <v/>
      </c>
      <c r="P464" s="137" t="str">
        <f t="shared" si="35"/>
        <v/>
      </c>
    </row>
    <row r="465" spans="1:16" ht="69" x14ac:dyDescent="0.3">
      <c r="A465" s="139">
        <v>55</v>
      </c>
      <c r="B465" s="138" t="s">
        <v>575</v>
      </c>
      <c r="C465" s="134" t="s">
        <v>576</v>
      </c>
      <c r="D465" s="132" t="s">
        <v>505</v>
      </c>
      <c r="E465" s="135" t="s">
        <v>577</v>
      </c>
      <c r="F465" s="140" t="s">
        <v>57</v>
      </c>
      <c r="G465" s="139">
        <v>3</v>
      </c>
      <c r="H465" s="135"/>
      <c r="I465" s="135"/>
      <c r="J465" s="136"/>
      <c r="K465" s="136"/>
      <c r="L465" s="136" t="str">
        <f t="shared" si="32"/>
        <v/>
      </c>
      <c r="M465" s="136"/>
      <c r="N465" s="136" t="str">
        <f t="shared" si="33"/>
        <v/>
      </c>
      <c r="O465" s="136" t="str">
        <f t="shared" si="34"/>
        <v/>
      </c>
      <c r="P465" s="137" t="str">
        <f t="shared" si="35"/>
        <v/>
      </c>
    </row>
    <row r="466" spans="1:16" ht="82.8" x14ac:dyDescent="0.3">
      <c r="A466" s="139">
        <v>22</v>
      </c>
      <c r="B466" s="138" t="s">
        <v>591</v>
      </c>
      <c r="C466" s="134" t="s">
        <v>592</v>
      </c>
      <c r="D466" s="132" t="s">
        <v>500</v>
      </c>
      <c r="E466" s="135" t="s">
        <v>593</v>
      </c>
      <c r="F466" s="140" t="s">
        <v>57</v>
      </c>
      <c r="G466" s="139">
        <v>1</v>
      </c>
      <c r="H466" s="135"/>
      <c r="I466" s="135"/>
      <c r="J466" s="136"/>
      <c r="K466" s="136"/>
      <c r="L466" s="136" t="str">
        <f t="shared" si="32"/>
        <v/>
      </c>
      <c r="M466" s="136"/>
      <c r="N466" s="136" t="str">
        <f t="shared" si="33"/>
        <v/>
      </c>
      <c r="O466" s="136" t="str">
        <f t="shared" si="34"/>
        <v/>
      </c>
      <c r="P466" s="137" t="str">
        <f t="shared" si="35"/>
        <v/>
      </c>
    </row>
    <row r="467" spans="1:16" ht="82.8" x14ac:dyDescent="0.3">
      <c r="A467" s="139">
        <v>68</v>
      </c>
      <c r="B467" s="138" t="s">
        <v>595</v>
      </c>
      <c r="C467" s="134" t="s">
        <v>596</v>
      </c>
      <c r="D467" s="132" t="s">
        <v>500</v>
      </c>
      <c r="E467" s="135" t="s">
        <v>597</v>
      </c>
      <c r="F467" s="140" t="s">
        <v>57</v>
      </c>
      <c r="G467" s="139">
        <v>1</v>
      </c>
      <c r="H467" s="135"/>
      <c r="I467" s="135"/>
      <c r="J467" s="136"/>
      <c r="K467" s="136"/>
      <c r="L467" s="136" t="str">
        <f t="shared" si="32"/>
        <v/>
      </c>
      <c r="M467" s="136"/>
      <c r="N467" s="136" t="str">
        <f t="shared" si="33"/>
        <v/>
      </c>
      <c r="O467" s="136" t="str">
        <f t="shared" si="34"/>
        <v/>
      </c>
      <c r="P467" s="137" t="str">
        <f t="shared" si="35"/>
        <v/>
      </c>
    </row>
    <row r="468" spans="1:16" ht="55.2" x14ac:dyDescent="0.3">
      <c r="A468" s="139">
        <v>37</v>
      </c>
      <c r="B468" s="138" t="s">
        <v>554</v>
      </c>
      <c r="C468" s="134" t="s">
        <v>555</v>
      </c>
      <c r="D468" s="132" t="s">
        <v>505</v>
      </c>
      <c r="E468" s="135" t="s">
        <v>556</v>
      </c>
      <c r="F468" s="140" t="s">
        <v>57</v>
      </c>
      <c r="G468" s="139">
        <v>1</v>
      </c>
      <c r="H468" s="135"/>
      <c r="I468" s="135"/>
      <c r="J468" s="136"/>
      <c r="K468" s="136"/>
      <c r="L468" s="136" t="str">
        <f t="shared" si="32"/>
        <v/>
      </c>
      <c r="M468" s="136"/>
      <c r="N468" s="136" t="str">
        <f t="shared" si="33"/>
        <v/>
      </c>
      <c r="O468" s="136" t="str">
        <f t="shared" si="34"/>
        <v/>
      </c>
      <c r="P468" s="137" t="str">
        <f t="shared" si="35"/>
        <v/>
      </c>
    </row>
    <row r="469" spans="1:16" x14ac:dyDescent="0.3">
      <c r="A469" s="139" t="s">
        <v>42</v>
      </c>
      <c r="B469" s="138" t="s">
        <v>533</v>
      </c>
      <c r="C469" s="134"/>
      <c r="D469" s="132" t="s">
        <v>534</v>
      </c>
      <c r="E469" s="135"/>
      <c r="F469" s="140" t="s">
        <v>57</v>
      </c>
      <c r="G469" s="139">
        <v>2</v>
      </c>
      <c r="H469" s="135"/>
      <c r="I469" s="135"/>
      <c r="J469" s="136"/>
      <c r="K469" s="136"/>
      <c r="L469" s="136" t="str">
        <f t="shared" si="32"/>
        <v/>
      </c>
      <c r="M469" s="136"/>
      <c r="N469" s="136" t="str">
        <f t="shared" si="33"/>
        <v/>
      </c>
      <c r="O469" s="136" t="str">
        <f t="shared" si="34"/>
        <v/>
      </c>
      <c r="P469" s="137" t="str">
        <f t="shared" si="35"/>
        <v/>
      </c>
    </row>
    <row r="470" spans="1:16" x14ac:dyDescent="0.3">
      <c r="A470" s="139" t="s">
        <v>42</v>
      </c>
      <c r="B470" s="138" t="s">
        <v>495</v>
      </c>
      <c r="C470" s="134"/>
      <c r="D470" s="132" t="s">
        <v>534</v>
      </c>
      <c r="E470" s="135" t="s">
        <v>496</v>
      </c>
      <c r="F470" s="140" t="s">
        <v>57</v>
      </c>
      <c r="G470" s="139">
        <v>2</v>
      </c>
      <c r="H470" s="135"/>
      <c r="I470" s="135"/>
      <c r="J470" s="136"/>
      <c r="K470" s="136"/>
      <c r="L470" s="136" t="str">
        <f t="shared" si="32"/>
        <v/>
      </c>
      <c r="M470" s="136"/>
      <c r="N470" s="136" t="str">
        <f t="shared" si="33"/>
        <v/>
      </c>
      <c r="O470" s="136" t="str">
        <f t="shared" si="34"/>
        <v/>
      </c>
      <c r="P470" s="137" t="str">
        <f t="shared" si="35"/>
        <v/>
      </c>
    </row>
    <row r="471" spans="1:16" ht="27.6" x14ac:dyDescent="0.3">
      <c r="A471" s="132">
        <v>54</v>
      </c>
      <c r="B471" s="138" t="s">
        <v>588</v>
      </c>
      <c r="C471" s="134" t="s">
        <v>589</v>
      </c>
      <c r="D471" s="132" t="s">
        <v>505</v>
      </c>
      <c r="E471" s="135" t="s">
        <v>590</v>
      </c>
      <c r="F471" s="132" t="s">
        <v>57</v>
      </c>
      <c r="G471" s="132">
        <v>2</v>
      </c>
      <c r="H471" s="135"/>
      <c r="I471" s="135"/>
      <c r="J471" s="136"/>
      <c r="K471" s="136"/>
      <c r="L471" s="136" t="str">
        <f t="shared" si="32"/>
        <v/>
      </c>
      <c r="M471" s="136"/>
      <c r="N471" s="136" t="str">
        <f t="shared" si="33"/>
        <v/>
      </c>
      <c r="O471" s="136" t="str">
        <f t="shared" si="34"/>
        <v/>
      </c>
      <c r="P471" s="137" t="str">
        <f t="shared" si="35"/>
        <v/>
      </c>
    </row>
    <row r="472" spans="1:16" x14ac:dyDescent="0.3">
      <c r="A472" s="142">
        <v>14</v>
      </c>
      <c r="B472" s="138" t="s">
        <v>598</v>
      </c>
      <c r="C472" s="134" t="s">
        <v>599</v>
      </c>
      <c r="D472" s="132" t="s">
        <v>521</v>
      </c>
      <c r="E472" s="135" t="s">
        <v>600</v>
      </c>
      <c r="F472" s="140" t="s">
        <v>57</v>
      </c>
      <c r="G472" s="139">
        <v>1</v>
      </c>
      <c r="H472" s="135"/>
      <c r="I472" s="143"/>
      <c r="J472" s="136"/>
      <c r="K472" s="136"/>
      <c r="L472" s="136" t="str">
        <f t="shared" si="32"/>
        <v/>
      </c>
      <c r="M472" s="136"/>
      <c r="N472" s="136" t="str">
        <f t="shared" si="33"/>
        <v/>
      </c>
      <c r="O472" s="136" t="str">
        <f t="shared" si="34"/>
        <v/>
      </c>
      <c r="P472" s="137" t="str">
        <f t="shared" si="35"/>
        <v/>
      </c>
    </row>
    <row r="473" spans="1:16" ht="27.6" x14ac:dyDescent="0.3">
      <c r="A473" s="142">
        <v>31</v>
      </c>
      <c r="B473" s="138" t="s">
        <v>601</v>
      </c>
      <c r="C473" s="134" t="s">
        <v>602</v>
      </c>
      <c r="D473" s="132" t="s">
        <v>603</v>
      </c>
      <c r="E473" s="135" t="s">
        <v>604</v>
      </c>
      <c r="F473" s="140" t="s">
        <v>57</v>
      </c>
      <c r="G473" s="139">
        <v>1</v>
      </c>
      <c r="H473" s="135"/>
      <c r="I473" s="143"/>
      <c r="J473" s="136"/>
      <c r="K473" s="136"/>
      <c r="L473" s="136" t="str">
        <f t="shared" si="32"/>
        <v/>
      </c>
      <c r="M473" s="136"/>
      <c r="N473" s="136" t="str">
        <f t="shared" si="33"/>
        <v/>
      </c>
      <c r="O473" s="136" t="str">
        <f t="shared" si="34"/>
        <v/>
      </c>
      <c r="P473" s="137" t="str">
        <f t="shared" si="35"/>
        <v/>
      </c>
    </row>
    <row r="474" spans="1:16" ht="55.2" x14ac:dyDescent="0.3">
      <c r="A474" s="142">
        <v>30</v>
      </c>
      <c r="B474" s="138" t="s">
        <v>578</v>
      </c>
      <c r="C474" s="134" t="s">
        <v>579</v>
      </c>
      <c r="D474" s="132" t="s">
        <v>580</v>
      </c>
      <c r="E474" s="135" t="s">
        <v>581</v>
      </c>
      <c r="F474" s="140" t="s">
        <v>57</v>
      </c>
      <c r="G474" s="139">
        <v>1</v>
      </c>
      <c r="H474" s="135"/>
      <c r="I474" s="143"/>
      <c r="J474" s="136"/>
      <c r="K474" s="136"/>
      <c r="L474" s="136" t="str">
        <f t="shared" si="32"/>
        <v/>
      </c>
      <c r="M474" s="136"/>
      <c r="N474" s="136" t="str">
        <f t="shared" si="33"/>
        <v/>
      </c>
      <c r="O474" s="136" t="str">
        <f t="shared" si="34"/>
        <v/>
      </c>
      <c r="P474" s="137" t="str">
        <f t="shared" si="35"/>
        <v/>
      </c>
    </row>
    <row r="475" spans="1:16" ht="41.4" x14ac:dyDescent="0.3">
      <c r="A475" s="142">
        <v>3</v>
      </c>
      <c r="B475" s="145" t="s">
        <v>605</v>
      </c>
      <c r="C475" s="134" t="s">
        <v>606</v>
      </c>
      <c r="D475" s="132" t="s">
        <v>573</v>
      </c>
      <c r="E475" s="135" t="s">
        <v>607</v>
      </c>
      <c r="F475" s="140" t="s">
        <v>57</v>
      </c>
      <c r="G475" s="139">
        <v>1</v>
      </c>
      <c r="H475" s="135"/>
      <c r="I475" s="143"/>
      <c r="J475" s="136"/>
      <c r="K475" s="136"/>
      <c r="L475" s="136" t="str">
        <f t="shared" si="32"/>
        <v/>
      </c>
      <c r="M475" s="136"/>
      <c r="N475" s="136" t="str">
        <f t="shared" si="33"/>
        <v/>
      </c>
      <c r="O475" s="136" t="str">
        <f t="shared" si="34"/>
        <v/>
      </c>
      <c r="P475" s="137" t="str">
        <f t="shared" si="35"/>
        <v/>
      </c>
    </row>
    <row r="476" spans="1:16" ht="27.6" x14ac:dyDescent="0.3">
      <c r="A476" s="142">
        <v>19</v>
      </c>
      <c r="B476" s="138" t="s">
        <v>608</v>
      </c>
      <c r="C476" s="134" t="s">
        <v>609</v>
      </c>
      <c r="D476" s="132" t="s">
        <v>505</v>
      </c>
      <c r="E476" s="135" t="s">
        <v>610</v>
      </c>
      <c r="F476" s="140" t="s">
        <v>57</v>
      </c>
      <c r="G476" s="139">
        <v>1</v>
      </c>
      <c r="H476" s="135"/>
      <c r="I476" s="143"/>
      <c r="J476" s="136"/>
      <c r="K476" s="136"/>
      <c r="L476" s="136" t="str">
        <f t="shared" si="32"/>
        <v/>
      </c>
      <c r="M476" s="136"/>
      <c r="N476" s="136" t="str">
        <f t="shared" si="33"/>
        <v/>
      </c>
      <c r="O476" s="136" t="str">
        <f t="shared" si="34"/>
        <v/>
      </c>
      <c r="P476" s="137" t="str">
        <f t="shared" si="35"/>
        <v/>
      </c>
    </row>
    <row r="477" spans="1:16" ht="30" customHeight="1" x14ac:dyDescent="0.3">
      <c r="A477" s="155"/>
      <c r="B477" s="156" t="s">
        <v>611</v>
      </c>
      <c r="C477" s="134"/>
      <c r="D477" s="132"/>
      <c r="E477" s="135"/>
      <c r="F477" s="140"/>
      <c r="G477" s="139"/>
      <c r="H477" s="135"/>
      <c r="I477" s="143"/>
      <c r="J477" s="136"/>
      <c r="K477" s="136"/>
      <c r="L477" s="136" t="str">
        <f t="shared" si="32"/>
        <v/>
      </c>
      <c r="M477" s="136"/>
      <c r="N477" s="136" t="str">
        <f t="shared" si="33"/>
        <v/>
      </c>
      <c r="O477" s="136" t="str">
        <f t="shared" si="34"/>
        <v/>
      </c>
      <c r="P477" s="137" t="str">
        <f t="shared" si="35"/>
        <v/>
      </c>
    </row>
    <row r="478" spans="1:16" ht="55.2" x14ac:dyDescent="0.3">
      <c r="A478" s="142">
        <v>49</v>
      </c>
      <c r="B478" s="138" t="s">
        <v>567</v>
      </c>
      <c r="C478" s="134" t="s">
        <v>568</v>
      </c>
      <c r="D478" s="132" t="s">
        <v>569</v>
      </c>
      <c r="E478" s="135"/>
      <c r="F478" s="140" t="s">
        <v>57</v>
      </c>
      <c r="G478" s="139">
        <v>1</v>
      </c>
      <c r="H478" s="135"/>
      <c r="I478" s="143"/>
      <c r="J478" s="136"/>
      <c r="K478" s="136"/>
      <c r="L478" s="136" t="str">
        <f t="shared" si="32"/>
        <v/>
      </c>
      <c r="M478" s="136"/>
      <c r="N478" s="136" t="str">
        <f t="shared" si="33"/>
        <v/>
      </c>
      <c r="O478" s="136" t="str">
        <f t="shared" si="34"/>
        <v/>
      </c>
      <c r="P478" s="137" t="str">
        <f t="shared" si="35"/>
        <v/>
      </c>
    </row>
    <row r="479" spans="1:16" ht="27.6" x14ac:dyDescent="0.3">
      <c r="A479" s="142">
        <v>60</v>
      </c>
      <c r="B479" s="138" t="s">
        <v>564</v>
      </c>
      <c r="C479" s="134" t="s">
        <v>565</v>
      </c>
      <c r="D479" s="132" t="s">
        <v>505</v>
      </c>
      <c r="E479" s="135" t="s">
        <v>566</v>
      </c>
      <c r="F479" s="140" t="s">
        <v>57</v>
      </c>
      <c r="G479" s="139">
        <v>1</v>
      </c>
      <c r="H479" s="135"/>
      <c r="I479" s="143"/>
      <c r="J479" s="136"/>
      <c r="K479" s="136"/>
      <c r="L479" s="136" t="str">
        <f t="shared" si="32"/>
        <v/>
      </c>
      <c r="M479" s="136"/>
      <c r="N479" s="136" t="str">
        <f t="shared" si="33"/>
        <v/>
      </c>
      <c r="O479" s="136" t="str">
        <f t="shared" si="34"/>
        <v/>
      </c>
      <c r="P479" s="137" t="str">
        <f t="shared" si="35"/>
        <v/>
      </c>
    </row>
    <row r="480" spans="1:16" ht="55.2" x14ac:dyDescent="0.3">
      <c r="A480" s="142">
        <v>35</v>
      </c>
      <c r="B480" s="138" t="s">
        <v>612</v>
      </c>
      <c r="C480" s="134" t="s">
        <v>613</v>
      </c>
      <c r="D480" s="132" t="s">
        <v>505</v>
      </c>
      <c r="E480" s="135" t="s">
        <v>113</v>
      </c>
      <c r="F480" s="140" t="s">
        <v>57</v>
      </c>
      <c r="G480" s="139">
        <v>1</v>
      </c>
      <c r="H480" s="135"/>
      <c r="I480" s="143"/>
      <c r="J480" s="136"/>
      <c r="K480" s="136"/>
      <c r="L480" s="136" t="str">
        <f t="shared" si="32"/>
        <v/>
      </c>
      <c r="M480" s="136"/>
      <c r="N480" s="136" t="str">
        <f t="shared" si="33"/>
        <v/>
      </c>
      <c r="O480" s="136" t="str">
        <f t="shared" si="34"/>
        <v/>
      </c>
      <c r="P480" s="137" t="str">
        <f t="shared" si="35"/>
        <v/>
      </c>
    </row>
    <row r="481" spans="1:16" x14ac:dyDescent="0.3">
      <c r="A481" s="142" t="s">
        <v>42</v>
      </c>
      <c r="B481" s="138" t="s">
        <v>533</v>
      </c>
      <c r="C481" s="134"/>
      <c r="D481" s="132" t="s">
        <v>534</v>
      </c>
      <c r="E481" s="135"/>
      <c r="F481" s="140" t="s">
        <v>57</v>
      </c>
      <c r="G481" s="139">
        <v>1</v>
      </c>
      <c r="H481" s="135"/>
      <c r="I481" s="143"/>
      <c r="J481" s="136"/>
      <c r="K481" s="136"/>
      <c r="L481" s="136" t="str">
        <f t="shared" si="32"/>
        <v/>
      </c>
      <c r="M481" s="136"/>
      <c r="N481" s="136" t="str">
        <f t="shared" si="33"/>
        <v/>
      </c>
      <c r="O481" s="136" t="str">
        <f t="shared" si="34"/>
        <v/>
      </c>
      <c r="P481" s="137" t="str">
        <f t="shared" si="35"/>
        <v/>
      </c>
    </row>
    <row r="482" spans="1:16" x14ac:dyDescent="0.3">
      <c r="A482" s="142" t="s">
        <v>42</v>
      </c>
      <c r="B482" s="138" t="s">
        <v>495</v>
      </c>
      <c r="C482" s="134"/>
      <c r="D482" s="132" t="s">
        <v>534</v>
      </c>
      <c r="E482" s="135" t="s">
        <v>496</v>
      </c>
      <c r="F482" s="140" t="s">
        <v>57</v>
      </c>
      <c r="G482" s="139">
        <v>1</v>
      </c>
      <c r="H482" s="135"/>
      <c r="I482" s="143"/>
      <c r="J482" s="136"/>
      <c r="K482" s="136"/>
      <c r="L482" s="136" t="str">
        <f t="shared" si="32"/>
        <v/>
      </c>
      <c r="M482" s="136"/>
      <c r="N482" s="136" t="str">
        <f t="shared" si="33"/>
        <v/>
      </c>
      <c r="O482" s="136" t="str">
        <f t="shared" si="34"/>
        <v/>
      </c>
      <c r="P482" s="137" t="str">
        <f t="shared" si="35"/>
        <v/>
      </c>
    </row>
    <row r="483" spans="1:16" ht="69" x14ac:dyDescent="0.3">
      <c r="A483" s="142">
        <v>55</v>
      </c>
      <c r="B483" s="138" t="s">
        <v>575</v>
      </c>
      <c r="C483" s="134" t="s">
        <v>576</v>
      </c>
      <c r="D483" s="132" t="s">
        <v>505</v>
      </c>
      <c r="E483" s="135" t="s">
        <v>577</v>
      </c>
      <c r="F483" s="140" t="s">
        <v>57</v>
      </c>
      <c r="G483" s="139">
        <v>3</v>
      </c>
      <c r="H483" s="135"/>
      <c r="I483" s="143"/>
      <c r="J483" s="136"/>
      <c r="K483" s="136"/>
      <c r="L483" s="136" t="str">
        <f t="shared" si="32"/>
        <v/>
      </c>
      <c r="M483" s="136"/>
      <c r="N483" s="136" t="str">
        <f t="shared" si="33"/>
        <v/>
      </c>
      <c r="O483" s="136" t="str">
        <f t="shared" si="34"/>
        <v/>
      </c>
      <c r="P483" s="137" t="str">
        <f t="shared" si="35"/>
        <v/>
      </c>
    </row>
    <row r="484" spans="1:16" ht="27.6" x14ac:dyDescent="0.3">
      <c r="A484" s="142">
        <v>15</v>
      </c>
      <c r="B484" s="138" t="s">
        <v>614</v>
      </c>
      <c r="C484" s="134" t="s">
        <v>615</v>
      </c>
      <c r="D484" s="132" t="s">
        <v>573</v>
      </c>
      <c r="E484" s="135" t="s">
        <v>616</v>
      </c>
      <c r="F484" s="140" t="s">
        <v>57</v>
      </c>
      <c r="G484" s="139">
        <v>1</v>
      </c>
      <c r="H484" s="135"/>
      <c r="I484" s="143"/>
      <c r="J484" s="136"/>
      <c r="K484" s="136"/>
      <c r="L484" s="136" t="str">
        <f t="shared" ref="L484:L547" si="36">IF(J484="","",J484*K484)</f>
        <v/>
      </c>
      <c r="M484" s="136"/>
      <c r="N484" s="136" t="str">
        <f t="shared" ref="N484:N547" si="37">IF(J484="","",J484*M484)</f>
        <v/>
      </c>
      <c r="O484" s="136" t="str">
        <f t="shared" ref="O484:O547" si="38">IF(J484="","",K484+M484)</f>
        <v/>
      </c>
      <c r="P484" s="137" t="str">
        <f t="shared" ref="P484:P547" si="39">IF(J484="","",J484*O484)</f>
        <v/>
      </c>
    </row>
    <row r="485" spans="1:16" ht="27.6" x14ac:dyDescent="0.3">
      <c r="A485" s="142">
        <v>48</v>
      </c>
      <c r="B485" s="138" t="s">
        <v>617</v>
      </c>
      <c r="C485" s="134" t="s">
        <v>618</v>
      </c>
      <c r="D485" s="132" t="s">
        <v>500</v>
      </c>
      <c r="E485" s="135" t="s">
        <v>619</v>
      </c>
      <c r="F485" s="140" t="s">
        <v>57</v>
      </c>
      <c r="G485" s="139">
        <v>1</v>
      </c>
      <c r="H485" s="135"/>
      <c r="I485" s="143"/>
      <c r="J485" s="136"/>
      <c r="K485" s="136"/>
      <c r="L485" s="136" t="str">
        <f t="shared" si="36"/>
        <v/>
      </c>
      <c r="M485" s="136"/>
      <c r="N485" s="136" t="str">
        <f t="shared" si="37"/>
        <v/>
      </c>
      <c r="O485" s="136" t="str">
        <f t="shared" si="38"/>
        <v/>
      </c>
      <c r="P485" s="137" t="str">
        <f t="shared" si="39"/>
        <v/>
      </c>
    </row>
    <row r="486" spans="1:16" ht="55.2" x14ac:dyDescent="0.3">
      <c r="A486" s="142">
        <v>30</v>
      </c>
      <c r="B486" s="138" t="s">
        <v>578</v>
      </c>
      <c r="C486" s="134" t="s">
        <v>579</v>
      </c>
      <c r="D486" s="132" t="s">
        <v>580</v>
      </c>
      <c r="E486" s="135" t="s">
        <v>581</v>
      </c>
      <c r="F486" s="140" t="s">
        <v>57</v>
      </c>
      <c r="G486" s="139">
        <v>1</v>
      </c>
      <c r="H486" s="135"/>
      <c r="I486" s="143"/>
      <c r="J486" s="136"/>
      <c r="K486" s="136"/>
      <c r="L486" s="136" t="str">
        <f t="shared" si="36"/>
        <v/>
      </c>
      <c r="M486" s="136"/>
      <c r="N486" s="136" t="str">
        <f t="shared" si="37"/>
        <v/>
      </c>
      <c r="O486" s="136" t="str">
        <f t="shared" si="38"/>
        <v/>
      </c>
      <c r="P486" s="137" t="str">
        <f t="shared" si="39"/>
        <v/>
      </c>
    </row>
    <row r="487" spans="1:16" x14ac:dyDescent="0.3">
      <c r="A487" s="142">
        <v>4</v>
      </c>
      <c r="B487" s="138" t="s">
        <v>582</v>
      </c>
      <c r="C487" s="134" t="s">
        <v>583</v>
      </c>
      <c r="D487" s="132" t="s">
        <v>584</v>
      </c>
      <c r="E487" s="135" t="s">
        <v>585</v>
      </c>
      <c r="F487" s="140" t="s">
        <v>57</v>
      </c>
      <c r="G487" s="139">
        <v>1</v>
      </c>
      <c r="H487" s="135"/>
      <c r="I487" s="143"/>
      <c r="J487" s="136"/>
      <c r="K487" s="136"/>
      <c r="L487" s="136" t="str">
        <f t="shared" si="36"/>
        <v/>
      </c>
      <c r="M487" s="136"/>
      <c r="N487" s="136" t="str">
        <f t="shared" si="37"/>
        <v/>
      </c>
      <c r="O487" s="136" t="str">
        <f t="shared" si="38"/>
        <v/>
      </c>
      <c r="P487" s="137" t="str">
        <f t="shared" si="39"/>
        <v/>
      </c>
    </row>
    <row r="488" spans="1:16" x14ac:dyDescent="0.3">
      <c r="A488" s="142" t="s">
        <v>42</v>
      </c>
      <c r="B488" s="138" t="s">
        <v>586</v>
      </c>
      <c r="C488" s="134"/>
      <c r="D488" s="132" t="s">
        <v>584</v>
      </c>
      <c r="E488" s="135" t="s">
        <v>587</v>
      </c>
      <c r="F488" s="140" t="s">
        <v>57</v>
      </c>
      <c r="G488" s="139">
        <v>1</v>
      </c>
      <c r="H488" s="135"/>
      <c r="I488" s="143"/>
      <c r="J488" s="136"/>
      <c r="K488" s="136"/>
      <c r="L488" s="136" t="str">
        <f t="shared" si="36"/>
        <v/>
      </c>
      <c r="M488" s="136"/>
      <c r="N488" s="136" t="str">
        <f t="shared" si="37"/>
        <v/>
      </c>
      <c r="O488" s="136" t="str">
        <f t="shared" si="38"/>
        <v/>
      </c>
      <c r="P488" s="137" t="str">
        <f t="shared" si="39"/>
        <v/>
      </c>
    </row>
    <row r="489" spans="1:16" x14ac:dyDescent="0.3">
      <c r="A489" s="142">
        <v>14</v>
      </c>
      <c r="B489" s="138" t="s">
        <v>598</v>
      </c>
      <c r="C489" s="134" t="s">
        <v>599</v>
      </c>
      <c r="D489" s="132" t="s">
        <v>521</v>
      </c>
      <c r="E489" s="135" t="s">
        <v>600</v>
      </c>
      <c r="F489" s="140" t="s">
        <v>57</v>
      </c>
      <c r="G489" s="139">
        <v>1</v>
      </c>
      <c r="H489" s="135"/>
      <c r="I489" s="143"/>
      <c r="J489" s="136"/>
      <c r="K489" s="136"/>
      <c r="L489" s="136" t="str">
        <f t="shared" si="36"/>
        <v/>
      </c>
      <c r="M489" s="136"/>
      <c r="N489" s="136" t="str">
        <f t="shared" si="37"/>
        <v/>
      </c>
      <c r="O489" s="136" t="str">
        <f t="shared" si="38"/>
        <v/>
      </c>
      <c r="P489" s="137" t="str">
        <f t="shared" si="39"/>
        <v/>
      </c>
    </row>
    <row r="490" spans="1:16" ht="82.8" x14ac:dyDescent="0.3">
      <c r="A490" s="142">
        <v>22</v>
      </c>
      <c r="B490" s="138" t="s">
        <v>591</v>
      </c>
      <c r="C490" s="134" t="s">
        <v>592</v>
      </c>
      <c r="D490" s="132" t="s">
        <v>500</v>
      </c>
      <c r="E490" s="135" t="s">
        <v>593</v>
      </c>
      <c r="F490" s="140" t="s">
        <v>57</v>
      </c>
      <c r="G490" s="139">
        <v>1</v>
      </c>
      <c r="H490" s="135"/>
      <c r="I490" s="143"/>
      <c r="J490" s="136"/>
      <c r="K490" s="136"/>
      <c r="L490" s="136" t="str">
        <f t="shared" si="36"/>
        <v/>
      </c>
      <c r="M490" s="136"/>
      <c r="N490" s="136" t="str">
        <f t="shared" si="37"/>
        <v/>
      </c>
      <c r="O490" s="136" t="str">
        <f t="shared" si="38"/>
        <v/>
      </c>
      <c r="P490" s="137" t="str">
        <f t="shared" si="39"/>
        <v/>
      </c>
    </row>
    <row r="491" spans="1:16" ht="27.75" customHeight="1" x14ac:dyDescent="0.3">
      <c r="A491" s="155"/>
      <c r="B491" s="156" t="s">
        <v>620</v>
      </c>
      <c r="C491" s="134"/>
      <c r="D491" s="132"/>
      <c r="E491" s="135"/>
      <c r="F491" s="140"/>
      <c r="G491" s="139"/>
      <c r="H491" s="135"/>
      <c r="I491" s="143"/>
      <c r="J491" s="136"/>
      <c r="K491" s="136"/>
      <c r="L491" s="136" t="str">
        <f t="shared" si="36"/>
        <v/>
      </c>
      <c r="M491" s="136"/>
      <c r="N491" s="136" t="str">
        <f t="shared" si="37"/>
        <v/>
      </c>
      <c r="O491" s="136" t="str">
        <f t="shared" si="38"/>
        <v/>
      </c>
      <c r="P491" s="137" t="str">
        <f t="shared" si="39"/>
        <v/>
      </c>
    </row>
    <row r="492" spans="1:16" ht="27.6" x14ac:dyDescent="0.3">
      <c r="A492" s="142">
        <v>36</v>
      </c>
      <c r="B492" s="138" t="s">
        <v>621</v>
      </c>
      <c r="C492" s="134" t="s">
        <v>622</v>
      </c>
      <c r="D492" s="132" t="s">
        <v>505</v>
      </c>
      <c r="E492" s="135" t="s">
        <v>623</v>
      </c>
      <c r="F492" s="140" t="s">
        <v>57</v>
      </c>
      <c r="G492" s="139">
        <v>1</v>
      </c>
      <c r="H492" s="135"/>
      <c r="I492" s="143"/>
      <c r="J492" s="136"/>
      <c r="K492" s="136"/>
      <c r="L492" s="136" t="str">
        <f t="shared" si="36"/>
        <v/>
      </c>
      <c r="M492" s="136"/>
      <c r="N492" s="136" t="str">
        <f t="shared" si="37"/>
        <v/>
      </c>
      <c r="O492" s="136" t="str">
        <f t="shared" si="38"/>
        <v/>
      </c>
      <c r="P492" s="137" t="str">
        <f t="shared" si="39"/>
        <v/>
      </c>
    </row>
    <row r="493" spans="1:16" x14ac:dyDescent="0.3">
      <c r="A493" s="142" t="s">
        <v>42</v>
      </c>
      <c r="B493" s="138" t="s">
        <v>533</v>
      </c>
      <c r="C493" s="134"/>
      <c r="D493" s="132" t="s">
        <v>534</v>
      </c>
      <c r="E493" s="135"/>
      <c r="F493" s="140" t="s">
        <v>57</v>
      </c>
      <c r="G493" s="139">
        <v>1</v>
      </c>
      <c r="H493" s="135"/>
      <c r="I493" s="143"/>
      <c r="J493" s="136"/>
      <c r="K493" s="136"/>
      <c r="L493" s="136" t="str">
        <f t="shared" si="36"/>
        <v/>
      </c>
      <c r="M493" s="136"/>
      <c r="N493" s="136" t="str">
        <f t="shared" si="37"/>
        <v/>
      </c>
      <c r="O493" s="136" t="str">
        <f t="shared" si="38"/>
        <v/>
      </c>
      <c r="P493" s="137" t="str">
        <f t="shared" si="39"/>
        <v/>
      </c>
    </row>
    <row r="494" spans="1:16" x14ac:dyDescent="0.3">
      <c r="A494" s="142" t="s">
        <v>42</v>
      </c>
      <c r="B494" s="138" t="s">
        <v>495</v>
      </c>
      <c r="C494" s="134"/>
      <c r="D494" s="132" t="s">
        <v>534</v>
      </c>
      <c r="E494" s="135" t="s">
        <v>496</v>
      </c>
      <c r="F494" s="140" t="s">
        <v>57</v>
      </c>
      <c r="G494" s="139">
        <v>1</v>
      </c>
      <c r="H494" s="135"/>
      <c r="I494" s="143"/>
      <c r="J494" s="136"/>
      <c r="K494" s="136"/>
      <c r="L494" s="136" t="str">
        <f t="shared" si="36"/>
        <v/>
      </c>
      <c r="M494" s="136"/>
      <c r="N494" s="136" t="str">
        <f t="shared" si="37"/>
        <v/>
      </c>
      <c r="O494" s="136" t="str">
        <f t="shared" si="38"/>
        <v/>
      </c>
      <c r="P494" s="137" t="str">
        <f t="shared" si="39"/>
        <v/>
      </c>
    </row>
    <row r="495" spans="1:16" ht="41.4" x14ac:dyDescent="0.3">
      <c r="A495" s="142">
        <v>34</v>
      </c>
      <c r="B495" s="138" t="s">
        <v>624</v>
      </c>
      <c r="C495" s="134" t="s">
        <v>625</v>
      </c>
      <c r="D495" s="132" t="s">
        <v>521</v>
      </c>
      <c r="E495" s="135"/>
      <c r="F495" s="140" t="s">
        <v>57</v>
      </c>
      <c r="G495" s="139">
        <v>1</v>
      </c>
      <c r="H495" s="135"/>
      <c r="I495" s="143"/>
      <c r="J495" s="136"/>
      <c r="K495" s="136"/>
      <c r="L495" s="136" t="str">
        <f t="shared" si="36"/>
        <v/>
      </c>
      <c r="M495" s="136"/>
      <c r="N495" s="136" t="str">
        <f t="shared" si="37"/>
        <v/>
      </c>
      <c r="O495" s="136" t="str">
        <f t="shared" si="38"/>
        <v/>
      </c>
      <c r="P495" s="137" t="str">
        <f t="shared" si="39"/>
        <v/>
      </c>
    </row>
    <row r="496" spans="1:16" ht="27.6" x14ac:dyDescent="0.3">
      <c r="A496" s="142">
        <v>38</v>
      </c>
      <c r="B496" s="138" t="s">
        <v>626</v>
      </c>
      <c r="C496" s="134" t="s">
        <v>627</v>
      </c>
      <c r="D496" s="132" t="s">
        <v>573</v>
      </c>
      <c r="E496" s="135" t="s">
        <v>628</v>
      </c>
      <c r="F496" s="140" t="s">
        <v>57</v>
      </c>
      <c r="G496" s="139">
        <v>1</v>
      </c>
      <c r="H496" s="135"/>
      <c r="I496" s="143"/>
      <c r="J496" s="136"/>
      <c r="K496" s="136"/>
      <c r="L496" s="136" t="str">
        <f t="shared" si="36"/>
        <v/>
      </c>
      <c r="M496" s="136"/>
      <c r="N496" s="136" t="str">
        <f t="shared" si="37"/>
        <v/>
      </c>
      <c r="O496" s="136" t="str">
        <f t="shared" si="38"/>
        <v/>
      </c>
      <c r="P496" s="137" t="str">
        <f t="shared" si="39"/>
        <v/>
      </c>
    </row>
    <row r="497" spans="1:16" ht="69" x14ac:dyDescent="0.3">
      <c r="A497" s="142">
        <v>27</v>
      </c>
      <c r="B497" s="138" t="s">
        <v>629</v>
      </c>
      <c r="C497" s="134" t="s">
        <v>630</v>
      </c>
      <c r="D497" s="132" t="s">
        <v>505</v>
      </c>
      <c r="E497" s="135"/>
      <c r="F497" s="140" t="s">
        <v>57</v>
      </c>
      <c r="G497" s="139">
        <v>1</v>
      </c>
      <c r="H497" s="135"/>
      <c r="I497" s="143"/>
      <c r="J497" s="136"/>
      <c r="K497" s="136"/>
      <c r="L497" s="136" t="str">
        <f t="shared" si="36"/>
        <v/>
      </c>
      <c r="M497" s="136"/>
      <c r="N497" s="136" t="str">
        <f t="shared" si="37"/>
        <v/>
      </c>
      <c r="O497" s="136" t="str">
        <f t="shared" si="38"/>
        <v/>
      </c>
      <c r="P497" s="137" t="str">
        <f t="shared" si="39"/>
        <v/>
      </c>
    </row>
    <row r="498" spans="1:16" ht="69" x14ac:dyDescent="0.3">
      <c r="A498" s="142">
        <v>55</v>
      </c>
      <c r="B498" s="138" t="s">
        <v>631</v>
      </c>
      <c r="C498" s="134" t="s">
        <v>576</v>
      </c>
      <c r="D498" s="132" t="s">
        <v>505</v>
      </c>
      <c r="E498" s="135" t="s">
        <v>577</v>
      </c>
      <c r="F498" s="140" t="s">
        <v>57</v>
      </c>
      <c r="G498" s="139">
        <v>1</v>
      </c>
      <c r="H498" s="135"/>
      <c r="I498" s="143"/>
      <c r="J498" s="136"/>
      <c r="K498" s="136"/>
      <c r="L498" s="136" t="str">
        <f t="shared" si="36"/>
        <v/>
      </c>
      <c r="M498" s="136"/>
      <c r="N498" s="136" t="str">
        <f t="shared" si="37"/>
        <v/>
      </c>
      <c r="O498" s="136" t="str">
        <f t="shared" si="38"/>
        <v/>
      </c>
      <c r="P498" s="137" t="str">
        <f t="shared" si="39"/>
        <v/>
      </c>
    </row>
    <row r="499" spans="1:16" ht="55.2" x14ac:dyDescent="0.3">
      <c r="A499" s="142">
        <v>30</v>
      </c>
      <c r="B499" s="138" t="s">
        <v>578</v>
      </c>
      <c r="C499" s="134" t="s">
        <v>579</v>
      </c>
      <c r="D499" s="132" t="s">
        <v>580</v>
      </c>
      <c r="E499" s="135" t="s">
        <v>581</v>
      </c>
      <c r="F499" s="140" t="s">
        <v>57</v>
      </c>
      <c r="G499" s="139">
        <v>1</v>
      </c>
      <c r="H499" s="135"/>
      <c r="I499" s="143"/>
      <c r="J499" s="136"/>
      <c r="K499" s="136"/>
      <c r="L499" s="136" t="str">
        <f t="shared" si="36"/>
        <v/>
      </c>
      <c r="M499" s="136"/>
      <c r="N499" s="136" t="str">
        <f t="shared" si="37"/>
        <v/>
      </c>
      <c r="O499" s="136" t="str">
        <f t="shared" si="38"/>
        <v/>
      </c>
      <c r="P499" s="137" t="str">
        <f t="shared" si="39"/>
        <v/>
      </c>
    </row>
    <row r="500" spans="1:16" ht="27.6" x14ac:dyDescent="0.3">
      <c r="A500" s="142">
        <v>24</v>
      </c>
      <c r="B500" s="138" t="s">
        <v>632</v>
      </c>
      <c r="C500" s="134" t="s">
        <v>633</v>
      </c>
      <c r="D500" s="132" t="s">
        <v>573</v>
      </c>
      <c r="E500" s="135" t="s">
        <v>634</v>
      </c>
      <c r="F500" s="140" t="s">
        <v>57</v>
      </c>
      <c r="G500" s="139">
        <v>1</v>
      </c>
      <c r="H500" s="135"/>
      <c r="I500" s="143"/>
      <c r="J500" s="136"/>
      <c r="K500" s="136"/>
      <c r="L500" s="136" t="str">
        <f t="shared" si="36"/>
        <v/>
      </c>
      <c r="M500" s="136"/>
      <c r="N500" s="136" t="str">
        <f t="shared" si="37"/>
        <v/>
      </c>
      <c r="O500" s="136" t="str">
        <f t="shared" si="38"/>
        <v/>
      </c>
      <c r="P500" s="137" t="str">
        <f t="shared" si="39"/>
        <v/>
      </c>
    </row>
    <row r="501" spans="1:16" ht="27.6" x14ac:dyDescent="0.3">
      <c r="A501" s="142">
        <v>54</v>
      </c>
      <c r="B501" s="138" t="s">
        <v>588</v>
      </c>
      <c r="C501" s="134" t="s">
        <v>589</v>
      </c>
      <c r="D501" s="132" t="s">
        <v>505</v>
      </c>
      <c r="E501" s="135" t="s">
        <v>590</v>
      </c>
      <c r="F501" s="140" t="s">
        <v>57</v>
      </c>
      <c r="G501" s="139">
        <v>2</v>
      </c>
      <c r="H501" s="135"/>
      <c r="I501" s="143"/>
      <c r="J501" s="136"/>
      <c r="K501" s="136"/>
      <c r="L501" s="136" t="str">
        <f t="shared" si="36"/>
        <v/>
      </c>
      <c r="M501" s="136"/>
      <c r="N501" s="136" t="str">
        <f t="shared" si="37"/>
        <v/>
      </c>
      <c r="O501" s="136" t="str">
        <f t="shared" si="38"/>
        <v/>
      </c>
      <c r="P501" s="137" t="str">
        <f t="shared" si="39"/>
        <v/>
      </c>
    </row>
    <row r="502" spans="1:16" ht="69" x14ac:dyDescent="0.3">
      <c r="A502" s="142">
        <v>25</v>
      </c>
      <c r="B502" s="138" t="s">
        <v>635</v>
      </c>
      <c r="C502" s="134" t="s">
        <v>636</v>
      </c>
      <c r="D502" s="132" t="s">
        <v>637</v>
      </c>
      <c r="E502" s="135" t="s">
        <v>638</v>
      </c>
      <c r="F502" s="140" t="s">
        <v>57</v>
      </c>
      <c r="G502" s="139">
        <v>2</v>
      </c>
      <c r="H502" s="135"/>
      <c r="I502" s="143"/>
      <c r="J502" s="136"/>
      <c r="K502" s="136"/>
      <c r="L502" s="136" t="str">
        <f t="shared" si="36"/>
        <v/>
      </c>
      <c r="M502" s="136"/>
      <c r="N502" s="136" t="str">
        <f t="shared" si="37"/>
        <v/>
      </c>
      <c r="O502" s="136" t="str">
        <f t="shared" si="38"/>
        <v/>
      </c>
      <c r="P502" s="137" t="str">
        <f t="shared" si="39"/>
        <v/>
      </c>
    </row>
    <row r="503" spans="1:16" ht="41.4" x14ac:dyDescent="0.3">
      <c r="A503" s="142">
        <v>28</v>
      </c>
      <c r="B503" s="138" t="s">
        <v>639</v>
      </c>
      <c r="C503" s="134" t="s">
        <v>640</v>
      </c>
      <c r="D503" s="132" t="s">
        <v>637</v>
      </c>
      <c r="E503" s="135" t="s">
        <v>641</v>
      </c>
      <c r="F503" s="140" t="s">
        <v>57</v>
      </c>
      <c r="G503" s="139">
        <v>2</v>
      </c>
      <c r="H503" s="135"/>
      <c r="I503" s="143"/>
      <c r="J503" s="136"/>
      <c r="K503" s="136"/>
      <c r="L503" s="136" t="str">
        <f t="shared" si="36"/>
        <v/>
      </c>
      <c r="M503" s="136"/>
      <c r="N503" s="136" t="str">
        <f t="shared" si="37"/>
        <v/>
      </c>
      <c r="O503" s="136" t="str">
        <f t="shared" si="38"/>
        <v/>
      </c>
      <c r="P503" s="137" t="str">
        <f t="shared" si="39"/>
        <v/>
      </c>
    </row>
    <row r="504" spans="1:16" ht="27.6" x14ac:dyDescent="0.3">
      <c r="A504" s="142">
        <v>2</v>
      </c>
      <c r="B504" s="138" t="s">
        <v>642</v>
      </c>
      <c r="C504" s="134" t="s">
        <v>643</v>
      </c>
      <c r="D504" s="132" t="s">
        <v>505</v>
      </c>
      <c r="E504" s="135" t="s">
        <v>644</v>
      </c>
      <c r="F504" s="140" t="s">
        <v>57</v>
      </c>
      <c r="G504" s="139">
        <v>1</v>
      </c>
      <c r="H504" s="135"/>
      <c r="I504" s="143"/>
      <c r="J504" s="136"/>
      <c r="K504" s="136"/>
      <c r="L504" s="136" t="str">
        <f t="shared" si="36"/>
        <v/>
      </c>
      <c r="M504" s="136"/>
      <c r="N504" s="136" t="str">
        <f t="shared" si="37"/>
        <v/>
      </c>
      <c r="O504" s="136" t="str">
        <f t="shared" si="38"/>
        <v/>
      </c>
      <c r="P504" s="137" t="str">
        <f t="shared" si="39"/>
        <v/>
      </c>
    </row>
    <row r="505" spans="1:16" x14ac:dyDescent="0.3">
      <c r="A505" s="142">
        <v>61</v>
      </c>
      <c r="B505" s="138" t="s">
        <v>645</v>
      </c>
      <c r="C505" s="134" t="s">
        <v>646</v>
      </c>
      <c r="D505" s="132" t="s">
        <v>647</v>
      </c>
      <c r="E505" s="135" t="s">
        <v>648</v>
      </c>
      <c r="F505" s="140" t="s">
        <v>57</v>
      </c>
      <c r="G505" s="139">
        <v>2</v>
      </c>
      <c r="H505" s="135"/>
      <c r="I505" s="143"/>
      <c r="J505" s="136"/>
      <c r="K505" s="136"/>
      <c r="L505" s="136" t="str">
        <f t="shared" si="36"/>
        <v/>
      </c>
      <c r="M505" s="136"/>
      <c r="N505" s="136" t="str">
        <f t="shared" si="37"/>
        <v/>
      </c>
      <c r="O505" s="136" t="str">
        <f t="shared" si="38"/>
        <v/>
      </c>
      <c r="P505" s="137" t="str">
        <f t="shared" si="39"/>
        <v/>
      </c>
    </row>
    <row r="506" spans="1:16" ht="27.6" x14ac:dyDescent="0.3">
      <c r="A506" s="142">
        <v>26</v>
      </c>
      <c r="B506" s="138" t="s">
        <v>649</v>
      </c>
      <c r="C506" s="134" t="s">
        <v>650</v>
      </c>
      <c r="D506" s="132" t="s">
        <v>505</v>
      </c>
      <c r="E506" s="135" t="s">
        <v>651</v>
      </c>
      <c r="F506" s="140" t="s">
        <v>57</v>
      </c>
      <c r="G506" s="139">
        <v>3</v>
      </c>
      <c r="H506" s="135"/>
      <c r="I506" s="143"/>
      <c r="J506" s="136"/>
      <c r="K506" s="136"/>
      <c r="L506" s="136" t="str">
        <f t="shared" si="36"/>
        <v/>
      </c>
      <c r="M506" s="136"/>
      <c r="N506" s="136" t="str">
        <f t="shared" si="37"/>
        <v/>
      </c>
      <c r="O506" s="136" t="str">
        <f t="shared" si="38"/>
        <v/>
      </c>
      <c r="P506" s="137" t="str">
        <f t="shared" si="39"/>
        <v/>
      </c>
    </row>
    <row r="507" spans="1:16" ht="82.8" x14ac:dyDescent="0.3">
      <c r="A507" s="142">
        <v>22</v>
      </c>
      <c r="B507" s="138" t="s">
        <v>591</v>
      </c>
      <c r="C507" s="134" t="s">
        <v>592</v>
      </c>
      <c r="D507" s="132" t="s">
        <v>500</v>
      </c>
      <c r="E507" s="135" t="s">
        <v>593</v>
      </c>
      <c r="F507" s="140" t="s">
        <v>57</v>
      </c>
      <c r="G507" s="139">
        <v>1</v>
      </c>
      <c r="H507" s="135"/>
      <c r="I507" s="143"/>
      <c r="J507" s="136"/>
      <c r="K507" s="136"/>
      <c r="L507" s="136" t="str">
        <f t="shared" si="36"/>
        <v/>
      </c>
      <c r="M507" s="136"/>
      <c r="N507" s="136" t="str">
        <f t="shared" si="37"/>
        <v/>
      </c>
      <c r="O507" s="136" t="str">
        <f t="shared" si="38"/>
        <v/>
      </c>
      <c r="P507" s="137" t="str">
        <f t="shared" si="39"/>
        <v/>
      </c>
    </row>
    <row r="508" spans="1:16" x14ac:dyDescent="0.3">
      <c r="A508" s="142">
        <v>20</v>
      </c>
      <c r="B508" s="138" t="s">
        <v>652</v>
      </c>
      <c r="C508" s="134" t="s">
        <v>653</v>
      </c>
      <c r="D508" s="132" t="s">
        <v>654</v>
      </c>
      <c r="E508" s="135"/>
      <c r="F508" s="140" t="s">
        <v>57</v>
      </c>
      <c r="G508" s="139">
        <v>2</v>
      </c>
      <c r="H508" s="135"/>
      <c r="I508" s="143"/>
      <c r="J508" s="136"/>
      <c r="K508" s="136"/>
      <c r="L508" s="136" t="str">
        <f t="shared" si="36"/>
        <v/>
      </c>
      <c r="M508" s="136"/>
      <c r="N508" s="136" t="str">
        <f t="shared" si="37"/>
        <v/>
      </c>
      <c r="O508" s="136" t="str">
        <f t="shared" si="38"/>
        <v/>
      </c>
      <c r="P508" s="137" t="str">
        <f t="shared" si="39"/>
        <v/>
      </c>
    </row>
    <row r="509" spans="1:16" ht="27.6" x14ac:dyDescent="0.3">
      <c r="A509" s="142">
        <v>53</v>
      </c>
      <c r="B509" s="138" t="s">
        <v>503</v>
      </c>
      <c r="C509" s="134" t="s">
        <v>504</v>
      </c>
      <c r="D509" s="132" t="s">
        <v>505</v>
      </c>
      <c r="E509" s="135" t="s">
        <v>506</v>
      </c>
      <c r="F509" s="140" t="s">
        <v>57</v>
      </c>
      <c r="G509" s="139">
        <v>1</v>
      </c>
      <c r="H509" s="135"/>
      <c r="I509" s="143"/>
      <c r="J509" s="136"/>
      <c r="K509" s="136"/>
      <c r="L509" s="136" t="str">
        <f t="shared" si="36"/>
        <v/>
      </c>
      <c r="M509" s="136"/>
      <c r="N509" s="136" t="str">
        <f t="shared" si="37"/>
        <v/>
      </c>
      <c r="O509" s="136" t="str">
        <f t="shared" si="38"/>
        <v/>
      </c>
      <c r="P509" s="137" t="str">
        <f t="shared" si="39"/>
        <v/>
      </c>
    </row>
    <row r="510" spans="1:16" ht="27.6" x14ac:dyDescent="0.3">
      <c r="A510" s="142">
        <v>60</v>
      </c>
      <c r="B510" s="145" t="s">
        <v>564</v>
      </c>
      <c r="C510" s="134" t="s">
        <v>565</v>
      </c>
      <c r="D510" s="132" t="s">
        <v>505</v>
      </c>
      <c r="E510" s="135" t="s">
        <v>566</v>
      </c>
      <c r="F510" s="140" t="s">
        <v>57</v>
      </c>
      <c r="G510" s="139">
        <v>1</v>
      </c>
      <c r="H510" s="135"/>
      <c r="I510" s="143"/>
      <c r="J510" s="136"/>
      <c r="K510" s="136"/>
      <c r="L510" s="136" t="str">
        <f t="shared" si="36"/>
        <v/>
      </c>
      <c r="M510" s="136"/>
      <c r="N510" s="136" t="str">
        <f t="shared" si="37"/>
        <v/>
      </c>
      <c r="O510" s="136" t="str">
        <f t="shared" si="38"/>
        <v/>
      </c>
      <c r="P510" s="137" t="str">
        <f t="shared" si="39"/>
        <v/>
      </c>
    </row>
    <row r="511" spans="1:16" ht="32.4" customHeight="1" x14ac:dyDescent="0.3">
      <c r="A511" s="155"/>
      <c r="B511" s="156" t="s">
        <v>655</v>
      </c>
      <c r="C511" s="134"/>
      <c r="D511" s="132"/>
      <c r="E511" s="135"/>
      <c r="F511" s="140"/>
      <c r="G511" s="139"/>
      <c r="H511" s="135"/>
      <c r="I511" s="143"/>
      <c r="J511" s="136"/>
      <c r="K511" s="136"/>
      <c r="L511" s="136" t="str">
        <f t="shared" si="36"/>
        <v/>
      </c>
      <c r="M511" s="136"/>
      <c r="N511" s="136" t="str">
        <f t="shared" si="37"/>
        <v/>
      </c>
      <c r="O511" s="136" t="str">
        <f t="shared" si="38"/>
        <v/>
      </c>
      <c r="P511" s="137" t="str">
        <f t="shared" si="39"/>
        <v/>
      </c>
    </row>
    <row r="512" spans="1:16" ht="55.2" x14ac:dyDescent="0.3">
      <c r="A512" s="142">
        <v>49</v>
      </c>
      <c r="B512" s="145" t="s">
        <v>567</v>
      </c>
      <c r="C512" s="134" t="s">
        <v>568</v>
      </c>
      <c r="D512" s="132" t="s">
        <v>569</v>
      </c>
      <c r="E512" s="135"/>
      <c r="F512" s="140" t="s">
        <v>57</v>
      </c>
      <c r="G512" s="139">
        <v>1</v>
      </c>
      <c r="H512" s="135"/>
      <c r="I512" s="143"/>
      <c r="J512" s="136"/>
      <c r="K512" s="136"/>
      <c r="L512" s="136" t="str">
        <f t="shared" si="36"/>
        <v/>
      </c>
      <c r="M512" s="136"/>
      <c r="N512" s="136" t="str">
        <f t="shared" si="37"/>
        <v/>
      </c>
      <c r="O512" s="136" t="str">
        <f t="shared" si="38"/>
        <v/>
      </c>
      <c r="P512" s="137" t="str">
        <f t="shared" si="39"/>
        <v/>
      </c>
    </row>
    <row r="513" spans="1:16" ht="82.8" x14ac:dyDescent="0.3">
      <c r="A513" s="142">
        <v>21</v>
      </c>
      <c r="B513" s="138" t="s">
        <v>498</v>
      </c>
      <c r="C513" s="134" t="s">
        <v>499</v>
      </c>
      <c r="D513" s="132" t="s">
        <v>500</v>
      </c>
      <c r="E513" s="135" t="s">
        <v>501</v>
      </c>
      <c r="F513" s="140" t="s">
        <v>57</v>
      </c>
      <c r="G513" s="139">
        <v>1</v>
      </c>
      <c r="H513" s="135"/>
      <c r="I513" s="143"/>
      <c r="J513" s="136"/>
      <c r="K513" s="136"/>
      <c r="L513" s="136" t="str">
        <f t="shared" si="36"/>
        <v/>
      </c>
      <c r="M513" s="136"/>
      <c r="N513" s="136" t="str">
        <f t="shared" si="37"/>
        <v/>
      </c>
      <c r="O513" s="136" t="str">
        <f t="shared" si="38"/>
        <v/>
      </c>
      <c r="P513" s="137" t="str">
        <f t="shared" si="39"/>
        <v/>
      </c>
    </row>
    <row r="514" spans="1:16" ht="27.6" x14ac:dyDescent="0.3">
      <c r="A514" s="142">
        <v>53</v>
      </c>
      <c r="B514" s="138" t="s">
        <v>503</v>
      </c>
      <c r="C514" s="134" t="s">
        <v>504</v>
      </c>
      <c r="D514" s="132" t="s">
        <v>505</v>
      </c>
      <c r="E514" s="135" t="s">
        <v>506</v>
      </c>
      <c r="F514" s="140" t="s">
        <v>57</v>
      </c>
      <c r="G514" s="139">
        <v>2</v>
      </c>
      <c r="H514" s="135"/>
      <c r="I514" s="143"/>
      <c r="J514" s="136"/>
      <c r="K514" s="136"/>
      <c r="L514" s="136" t="str">
        <f t="shared" si="36"/>
        <v/>
      </c>
      <c r="M514" s="136"/>
      <c r="N514" s="136" t="str">
        <f t="shared" si="37"/>
        <v/>
      </c>
      <c r="O514" s="136" t="str">
        <f t="shared" si="38"/>
        <v/>
      </c>
      <c r="P514" s="137" t="str">
        <f t="shared" si="39"/>
        <v/>
      </c>
    </row>
    <row r="515" spans="1:16" ht="69" x14ac:dyDescent="0.3">
      <c r="A515" s="142">
        <v>69</v>
      </c>
      <c r="B515" s="138" t="s">
        <v>656</v>
      </c>
      <c r="C515" s="134" t="s">
        <v>657</v>
      </c>
      <c r="D515" s="132" t="s">
        <v>505</v>
      </c>
      <c r="E515" s="135" t="s">
        <v>658</v>
      </c>
      <c r="F515" s="140" t="s">
        <v>57</v>
      </c>
      <c r="G515" s="139">
        <v>3</v>
      </c>
      <c r="H515" s="135"/>
      <c r="I515" s="143"/>
      <c r="J515" s="136"/>
      <c r="K515" s="136"/>
      <c r="L515" s="136" t="str">
        <f t="shared" si="36"/>
        <v/>
      </c>
      <c r="M515" s="136"/>
      <c r="N515" s="136" t="str">
        <f t="shared" si="37"/>
        <v/>
      </c>
      <c r="O515" s="136" t="str">
        <f t="shared" si="38"/>
        <v/>
      </c>
      <c r="P515" s="137" t="str">
        <f t="shared" si="39"/>
        <v/>
      </c>
    </row>
    <row r="516" spans="1:16" ht="27.6" x14ac:dyDescent="0.3">
      <c r="A516" s="142">
        <v>36</v>
      </c>
      <c r="B516" s="138" t="s">
        <v>621</v>
      </c>
      <c r="C516" s="134" t="s">
        <v>622</v>
      </c>
      <c r="D516" s="132" t="s">
        <v>505</v>
      </c>
      <c r="E516" s="135" t="s">
        <v>623</v>
      </c>
      <c r="F516" s="140" t="s">
        <v>57</v>
      </c>
      <c r="G516" s="139">
        <v>1</v>
      </c>
      <c r="H516" s="135"/>
      <c r="I516" s="143"/>
      <c r="J516" s="136"/>
      <c r="K516" s="136"/>
      <c r="L516" s="136" t="str">
        <f t="shared" si="36"/>
        <v/>
      </c>
      <c r="M516" s="136"/>
      <c r="N516" s="136" t="str">
        <f t="shared" si="37"/>
        <v/>
      </c>
      <c r="O516" s="136" t="str">
        <f t="shared" si="38"/>
        <v/>
      </c>
      <c r="P516" s="137" t="str">
        <f t="shared" si="39"/>
        <v/>
      </c>
    </row>
    <row r="517" spans="1:16" x14ac:dyDescent="0.3">
      <c r="A517" s="142" t="s">
        <v>42</v>
      </c>
      <c r="B517" s="138" t="s">
        <v>533</v>
      </c>
      <c r="C517" s="134"/>
      <c r="D517" s="132" t="s">
        <v>534</v>
      </c>
      <c r="E517" s="135"/>
      <c r="F517" s="140" t="s">
        <v>57</v>
      </c>
      <c r="G517" s="139">
        <v>1</v>
      </c>
      <c r="H517" s="135"/>
      <c r="I517" s="143"/>
      <c r="J517" s="136"/>
      <c r="K517" s="136"/>
      <c r="L517" s="136" t="str">
        <f t="shared" si="36"/>
        <v/>
      </c>
      <c r="M517" s="136"/>
      <c r="N517" s="136" t="str">
        <f t="shared" si="37"/>
        <v/>
      </c>
      <c r="O517" s="136" t="str">
        <f t="shared" si="38"/>
        <v/>
      </c>
      <c r="P517" s="137" t="str">
        <f t="shared" si="39"/>
        <v/>
      </c>
    </row>
    <row r="518" spans="1:16" x14ac:dyDescent="0.3">
      <c r="A518" s="142" t="s">
        <v>42</v>
      </c>
      <c r="B518" s="138" t="s">
        <v>495</v>
      </c>
      <c r="C518" s="134"/>
      <c r="D518" s="132" t="s">
        <v>534</v>
      </c>
      <c r="E518" s="135" t="s">
        <v>496</v>
      </c>
      <c r="F518" s="140" t="s">
        <v>57</v>
      </c>
      <c r="G518" s="139">
        <v>1</v>
      </c>
      <c r="H518" s="135"/>
      <c r="I518" s="143"/>
      <c r="J518" s="136"/>
      <c r="K518" s="136"/>
      <c r="L518" s="136" t="str">
        <f t="shared" si="36"/>
        <v/>
      </c>
      <c r="M518" s="136"/>
      <c r="N518" s="136" t="str">
        <f t="shared" si="37"/>
        <v/>
      </c>
      <c r="O518" s="136" t="str">
        <f t="shared" si="38"/>
        <v/>
      </c>
      <c r="P518" s="137" t="str">
        <f t="shared" si="39"/>
        <v/>
      </c>
    </row>
    <row r="519" spans="1:16" ht="27.6" x14ac:dyDescent="0.3">
      <c r="A519" s="142">
        <v>29</v>
      </c>
      <c r="B519" s="138" t="s">
        <v>659</v>
      </c>
      <c r="C519" s="134" t="s">
        <v>660</v>
      </c>
      <c r="D519" s="132" t="s">
        <v>584</v>
      </c>
      <c r="E519" s="135" t="s">
        <v>661</v>
      </c>
      <c r="F519" s="140" t="s">
        <v>57</v>
      </c>
      <c r="G519" s="139">
        <v>1</v>
      </c>
      <c r="H519" s="135"/>
      <c r="I519" s="143"/>
      <c r="J519" s="136"/>
      <c r="K519" s="136"/>
      <c r="L519" s="136" t="str">
        <f t="shared" si="36"/>
        <v/>
      </c>
      <c r="M519" s="136"/>
      <c r="N519" s="136" t="str">
        <f t="shared" si="37"/>
        <v/>
      </c>
      <c r="O519" s="136" t="str">
        <f t="shared" si="38"/>
        <v/>
      </c>
      <c r="P519" s="137" t="str">
        <f t="shared" si="39"/>
        <v/>
      </c>
    </row>
    <row r="520" spans="1:16" ht="27.6" x14ac:dyDescent="0.3">
      <c r="A520" s="142">
        <v>66</v>
      </c>
      <c r="B520" s="138" t="s">
        <v>662</v>
      </c>
      <c r="C520" s="134" t="s">
        <v>663</v>
      </c>
      <c r="D520" s="132" t="s">
        <v>584</v>
      </c>
      <c r="E520" s="135"/>
      <c r="F520" s="140" t="s">
        <v>57</v>
      </c>
      <c r="G520" s="139">
        <v>1</v>
      </c>
      <c r="H520" s="135"/>
      <c r="I520" s="143"/>
      <c r="J520" s="136"/>
      <c r="K520" s="136"/>
      <c r="L520" s="136" t="str">
        <f t="shared" si="36"/>
        <v/>
      </c>
      <c r="M520" s="136"/>
      <c r="N520" s="136" t="str">
        <f t="shared" si="37"/>
        <v/>
      </c>
      <c r="O520" s="136" t="str">
        <f t="shared" si="38"/>
        <v/>
      </c>
      <c r="P520" s="137" t="str">
        <f t="shared" si="39"/>
        <v/>
      </c>
    </row>
    <row r="521" spans="1:16" ht="27.6" x14ac:dyDescent="0.3">
      <c r="A521" s="142">
        <v>19</v>
      </c>
      <c r="B521" s="138" t="s">
        <v>608</v>
      </c>
      <c r="C521" s="134" t="s">
        <v>609</v>
      </c>
      <c r="D521" s="132" t="s">
        <v>505</v>
      </c>
      <c r="E521" s="135" t="s">
        <v>610</v>
      </c>
      <c r="F521" s="140" t="s">
        <v>57</v>
      </c>
      <c r="G521" s="139">
        <v>2</v>
      </c>
      <c r="H521" s="135"/>
      <c r="I521" s="143"/>
      <c r="J521" s="136"/>
      <c r="K521" s="136"/>
      <c r="L521" s="136" t="str">
        <f t="shared" si="36"/>
        <v/>
      </c>
      <c r="M521" s="136"/>
      <c r="N521" s="136" t="str">
        <f t="shared" si="37"/>
        <v/>
      </c>
      <c r="O521" s="136" t="str">
        <f t="shared" si="38"/>
        <v/>
      </c>
      <c r="P521" s="137" t="str">
        <f t="shared" si="39"/>
        <v/>
      </c>
    </row>
    <row r="522" spans="1:16" ht="27.6" x14ac:dyDescent="0.3">
      <c r="A522" s="142">
        <v>41</v>
      </c>
      <c r="B522" s="138" t="s">
        <v>664</v>
      </c>
      <c r="C522" s="134" t="s">
        <v>665</v>
      </c>
      <c r="D522" s="132" t="s">
        <v>637</v>
      </c>
      <c r="E522" s="135" t="s">
        <v>666</v>
      </c>
      <c r="F522" s="140" t="s">
        <v>57</v>
      </c>
      <c r="G522" s="139">
        <v>1</v>
      </c>
      <c r="H522" s="135"/>
      <c r="I522" s="143"/>
      <c r="J522" s="136"/>
      <c r="K522" s="136"/>
      <c r="L522" s="136" t="str">
        <f t="shared" si="36"/>
        <v/>
      </c>
      <c r="M522" s="136"/>
      <c r="N522" s="136" t="str">
        <f t="shared" si="37"/>
        <v/>
      </c>
      <c r="O522" s="136" t="str">
        <f t="shared" si="38"/>
        <v/>
      </c>
      <c r="P522" s="137" t="str">
        <f t="shared" si="39"/>
        <v/>
      </c>
    </row>
    <row r="523" spans="1:16" x14ac:dyDescent="0.3">
      <c r="A523" s="142">
        <v>42</v>
      </c>
      <c r="B523" s="138" t="s">
        <v>667</v>
      </c>
      <c r="C523" s="134"/>
      <c r="D523" s="132" t="s">
        <v>637</v>
      </c>
      <c r="E523" s="135" t="s">
        <v>668</v>
      </c>
      <c r="F523" s="140" t="s">
        <v>57</v>
      </c>
      <c r="G523" s="139">
        <v>1</v>
      </c>
      <c r="H523" s="135"/>
      <c r="I523" s="143"/>
      <c r="J523" s="136"/>
      <c r="K523" s="136"/>
      <c r="L523" s="136" t="str">
        <f t="shared" si="36"/>
        <v/>
      </c>
      <c r="M523" s="136"/>
      <c r="N523" s="136" t="str">
        <f t="shared" si="37"/>
        <v/>
      </c>
      <c r="O523" s="136" t="str">
        <f t="shared" si="38"/>
        <v/>
      </c>
      <c r="P523" s="137" t="str">
        <f t="shared" si="39"/>
        <v/>
      </c>
    </row>
    <row r="524" spans="1:16" x14ac:dyDescent="0.3">
      <c r="A524" s="142">
        <v>61</v>
      </c>
      <c r="B524" s="138" t="s">
        <v>645</v>
      </c>
      <c r="C524" s="134" t="s">
        <v>646</v>
      </c>
      <c r="D524" s="132" t="s">
        <v>647</v>
      </c>
      <c r="E524" s="135" t="s">
        <v>648</v>
      </c>
      <c r="F524" s="140" t="s">
        <v>57</v>
      </c>
      <c r="G524" s="139">
        <v>2</v>
      </c>
      <c r="H524" s="135"/>
      <c r="I524" s="143"/>
      <c r="J524" s="136"/>
      <c r="K524" s="136"/>
      <c r="L524" s="136" t="str">
        <f t="shared" si="36"/>
        <v/>
      </c>
      <c r="M524" s="136"/>
      <c r="N524" s="136" t="str">
        <f t="shared" si="37"/>
        <v/>
      </c>
      <c r="O524" s="136" t="str">
        <f t="shared" si="38"/>
        <v/>
      </c>
      <c r="P524" s="137" t="str">
        <f t="shared" si="39"/>
        <v/>
      </c>
    </row>
    <row r="525" spans="1:16" ht="41.4" x14ac:dyDescent="0.3">
      <c r="A525" s="142">
        <v>5</v>
      </c>
      <c r="B525" s="138" t="s">
        <v>669</v>
      </c>
      <c r="C525" s="134" t="s">
        <v>670</v>
      </c>
      <c r="D525" s="132" t="s">
        <v>637</v>
      </c>
      <c r="E525" s="135" t="s">
        <v>671</v>
      </c>
      <c r="F525" s="140" t="s">
        <v>57</v>
      </c>
      <c r="G525" s="139">
        <v>1</v>
      </c>
      <c r="H525" s="135"/>
      <c r="I525" s="143"/>
      <c r="J525" s="136"/>
      <c r="K525" s="136"/>
      <c r="L525" s="136" t="str">
        <f t="shared" si="36"/>
        <v/>
      </c>
      <c r="M525" s="136"/>
      <c r="N525" s="136" t="str">
        <f t="shared" si="37"/>
        <v/>
      </c>
      <c r="O525" s="136" t="str">
        <f t="shared" si="38"/>
        <v/>
      </c>
      <c r="P525" s="137" t="str">
        <f t="shared" si="39"/>
        <v/>
      </c>
    </row>
    <row r="526" spans="1:16" x14ac:dyDescent="0.3">
      <c r="A526" s="142">
        <v>6</v>
      </c>
      <c r="B526" s="138" t="s">
        <v>672</v>
      </c>
      <c r="C526" s="134" t="s">
        <v>673</v>
      </c>
      <c r="D526" s="132" t="s">
        <v>505</v>
      </c>
      <c r="E526" s="135" t="s">
        <v>674</v>
      </c>
      <c r="F526" s="140" t="s">
        <v>57</v>
      </c>
      <c r="G526" s="139">
        <v>1</v>
      </c>
      <c r="H526" s="135"/>
      <c r="I526" s="143"/>
      <c r="J526" s="136"/>
      <c r="K526" s="136"/>
      <c r="L526" s="136" t="str">
        <f t="shared" si="36"/>
        <v/>
      </c>
      <c r="M526" s="136"/>
      <c r="N526" s="136" t="str">
        <f t="shared" si="37"/>
        <v/>
      </c>
      <c r="O526" s="136" t="str">
        <f t="shared" si="38"/>
        <v/>
      </c>
      <c r="P526" s="137" t="str">
        <f t="shared" si="39"/>
        <v/>
      </c>
    </row>
    <row r="527" spans="1:16" ht="27.6" x14ac:dyDescent="0.3">
      <c r="A527" s="142">
        <v>2</v>
      </c>
      <c r="B527" s="138" t="s">
        <v>642</v>
      </c>
      <c r="C527" s="134" t="s">
        <v>643</v>
      </c>
      <c r="D527" s="132" t="s">
        <v>505</v>
      </c>
      <c r="E527" s="135" t="s">
        <v>644</v>
      </c>
      <c r="F527" s="140" t="s">
        <v>57</v>
      </c>
      <c r="G527" s="139">
        <v>1</v>
      </c>
      <c r="H527" s="135"/>
      <c r="I527" s="143"/>
      <c r="J527" s="136"/>
      <c r="K527" s="136"/>
      <c r="L527" s="136" t="str">
        <f t="shared" si="36"/>
        <v/>
      </c>
      <c r="M527" s="136"/>
      <c r="N527" s="136" t="str">
        <f t="shared" si="37"/>
        <v/>
      </c>
      <c r="O527" s="136" t="str">
        <f t="shared" si="38"/>
        <v/>
      </c>
      <c r="P527" s="137" t="str">
        <f t="shared" si="39"/>
        <v/>
      </c>
    </row>
    <row r="528" spans="1:16" ht="27.6" x14ac:dyDescent="0.3">
      <c r="A528" s="142">
        <v>18</v>
      </c>
      <c r="B528" s="138" t="s">
        <v>675</v>
      </c>
      <c r="C528" s="134" t="s">
        <v>676</v>
      </c>
      <c r="D528" s="132" t="s">
        <v>521</v>
      </c>
      <c r="E528" s="135"/>
      <c r="F528" s="140" t="s">
        <v>57</v>
      </c>
      <c r="G528" s="139">
        <v>1</v>
      </c>
      <c r="H528" s="135"/>
      <c r="I528" s="143"/>
      <c r="J528" s="136"/>
      <c r="K528" s="136"/>
      <c r="L528" s="136" t="str">
        <f t="shared" si="36"/>
        <v/>
      </c>
      <c r="M528" s="136"/>
      <c r="N528" s="136" t="str">
        <f t="shared" si="37"/>
        <v/>
      </c>
      <c r="O528" s="136" t="str">
        <f t="shared" si="38"/>
        <v/>
      </c>
      <c r="P528" s="137" t="str">
        <f t="shared" si="39"/>
        <v/>
      </c>
    </row>
    <row r="529" spans="1:16" x14ac:dyDescent="0.3">
      <c r="A529" s="142" t="s">
        <v>42</v>
      </c>
      <c r="B529" s="138" t="s">
        <v>677</v>
      </c>
      <c r="C529" s="134" t="s">
        <v>678</v>
      </c>
      <c r="D529" s="132" t="s">
        <v>521</v>
      </c>
      <c r="E529" s="135"/>
      <c r="F529" s="140" t="s">
        <v>57</v>
      </c>
      <c r="G529" s="139">
        <v>7</v>
      </c>
      <c r="H529" s="135"/>
      <c r="I529" s="143"/>
      <c r="J529" s="136"/>
      <c r="K529" s="136"/>
      <c r="L529" s="136" t="str">
        <f t="shared" si="36"/>
        <v/>
      </c>
      <c r="M529" s="136"/>
      <c r="N529" s="136" t="str">
        <f t="shared" si="37"/>
        <v/>
      </c>
      <c r="O529" s="136" t="str">
        <f t="shared" si="38"/>
        <v/>
      </c>
      <c r="P529" s="137" t="str">
        <f t="shared" si="39"/>
        <v/>
      </c>
    </row>
    <row r="530" spans="1:16" ht="27.6" x14ac:dyDescent="0.3">
      <c r="A530" s="142">
        <v>10</v>
      </c>
      <c r="B530" s="138" t="s">
        <v>679</v>
      </c>
      <c r="C530" s="134" t="s">
        <v>680</v>
      </c>
      <c r="D530" s="132" t="s">
        <v>521</v>
      </c>
      <c r="E530" s="135" t="s">
        <v>681</v>
      </c>
      <c r="F530" s="140" t="s">
        <v>57</v>
      </c>
      <c r="G530" s="139">
        <v>2</v>
      </c>
      <c r="H530" s="135"/>
      <c r="I530" s="143"/>
      <c r="J530" s="136"/>
      <c r="K530" s="136"/>
      <c r="L530" s="136" t="str">
        <f t="shared" si="36"/>
        <v/>
      </c>
      <c r="M530" s="136"/>
      <c r="N530" s="136" t="str">
        <f t="shared" si="37"/>
        <v/>
      </c>
      <c r="O530" s="136" t="str">
        <f t="shared" si="38"/>
        <v/>
      </c>
      <c r="P530" s="137" t="str">
        <f t="shared" si="39"/>
        <v/>
      </c>
    </row>
    <row r="531" spans="1:16" ht="27.6" x14ac:dyDescent="0.3">
      <c r="A531" s="142">
        <v>23</v>
      </c>
      <c r="B531" s="138" t="s">
        <v>682</v>
      </c>
      <c r="C531" s="134" t="s">
        <v>683</v>
      </c>
      <c r="D531" s="132" t="s">
        <v>505</v>
      </c>
      <c r="E531" s="135" t="s">
        <v>684</v>
      </c>
      <c r="F531" s="140" t="s">
        <v>57</v>
      </c>
      <c r="G531" s="139">
        <v>2</v>
      </c>
      <c r="H531" s="135"/>
      <c r="I531" s="143"/>
      <c r="J531" s="136"/>
      <c r="K531" s="136"/>
      <c r="L531" s="136" t="str">
        <f t="shared" si="36"/>
        <v/>
      </c>
      <c r="M531" s="136"/>
      <c r="N531" s="136" t="str">
        <f t="shared" si="37"/>
        <v/>
      </c>
      <c r="O531" s="136" t="str">
        <f t="shared" si="38"/>
        <v/>
      </c>
      <c r="P531" s="137" t="str">
        <f t="shared" si="39"/>
        <v/>
      </c>
    </row>
    <row r="532" spans="1:16" ht="41.4" x14ac:dyDescent="0.3">
      <c r="A532" s="142">
        <v>11</v>
      </c>
      <c r="B532" s="138" t="s">
        <v>685</v>
      </c>
      <c r="C532" s="134" t="s">
        <v>686</v>
      </c>
      <c r="D532" s="132" t="s">
        <v>521</v>
      </c>
      <c r="E532" s="135" t="s">
        <v>687</v>
      </c>
      <c r="F532" s="140" t="s">
        <v>57</v>
      </c>
      <c r="G532" s="139">
        <v>1</v>
      </c>
      <c r="H532" s="135"/>
      <c r="I532" s="143"/>
      <c r="J532" s="136"/>
      <c r="K532" s="136"/>
      <c r="L532" s="136" t="str">
        <f t="shared" si="36"/>
        <v/>
      </c>
      <c r="M532" s="136"/>
      <c r="N532" s="136" t="str">
        <f t="shared" si="37"/>
        <v/>
      </c>
      <c r="O532" s="136" t="str">
        <f t="shared" si="38"/>
        <v/>
      </c>
      <c r="P532" s="137" t="str">
        <f t="shared" si="39"/>
        <v/>
      </c>
    </row>
    <row r="533" spans="1:16" ht="27.6" x14ac:dyDescent="0.3">
      <c r="A533" s="142">
        <v>9</v>
      </c>
      <c r="B533" s="138" t="s">
        <v>688</v>
      </c>
      <c r="C533" s="134" t="s">
        <v>689</v>
      </c>
      <c r="D533" s="132" t="s">
        <v>521</v>
      </c>
      <c r="E533" s="135" t="s">
        <v>690</v>
      </c>
      <c r="F533" s="140" t="s">
        <v>57</v>
      </c>
      <c r="G533" s="139">
        <v>2</v>
      </c>
      <c r="H533" s="135"/>
      <c r="I533" s="143"/>
      <c r="J533" s="136"/>
      <c r="K533" s="136"/>
      <c r="L533" s="136" t="str">
        <f t="shared" si="36"/>
        <v/>
      </c>
      <c r="M533" s="136"/>
      <c r="N533" s="136" t="str">
        <f t="shared" si="37"/>
        <v/>
      </c>
      <c r="O533" s="136" t="str">
        <f t="shared" si="38"/>
        <v/>
      </c>
      <c r="P533" s="137" t="str">
        <f t="shared" si="39"/>
        <v/>
      </c>
    </row>
    <row r="534" spans="1:16" ht="27.6" x14ac:dyDescent="0.3">
      <c r="A534" s="142">
        <v>54</v>
      </c>
      <c r="B534" s="138" t="s">
        <v>588</v>
      </c>
      <c r="C534" s="134" t="s">
        <v>589</v>
      </c>
      <c r="D534" s="132" t="s">
        <v>505</v>
      </c>
      <c r="E534" s="135" t="s">
        <v>590</v>
      </c>
      <c r="F534" s="140" t="s">
        <v>57</v>
      </c>
      <c r="G534" s="139">
        <v>2</v>
      </c>
      <c r="H534" s="135"/>
      <c r="I534" s="143"/>
      <c r="J534" s="136"/>
      <c r="K534" s="136"/>
      <c r="L534" s="136" t="str">
        <f t="shared" si="36"/>
        <v/>
      </c>
      <c r="M534" s="136"/>
      <c r="N534" s="136" t="str">
        <f t="shared" si="37"/>
        <v/>
      </c>
      <c r="O534" s="136" t="str">
        <f t="shared" si="38"/>
        <v/>
      </c>
      <c r="P534" s="137" t="str">
        <f t="shared" si="39"/>
        <v/>
      </c>
    </row>
    <row r="535" spans="1:16" ht="27.6" x14ac:dyDescent="0.3">
      <c r="A535" s="142">
        <v>12</v>
      </c>
      <c r="B535" s="138" t="s">
        <v>691</v>
      </c>
      <c r="C535" s="134" t="s">
        <v>692</v>
      </c>
      <c r="D535" s="132" t="s">
        <v>505</v>
      </c>
      <c r="E535" s="135" t="s">
        <v>693</v>
      </c>
      <c r="F535" s="140" t="s">
        <v>57</v>
      </c>
      <c r="G535" s="139">
        <v>2</v>
      </c>
      <c r="H535" s="135"/>
      <c r="I535" s="143"/>
      <c r="J535" s="136"/>
      <c r="K535" s="136"/>
      <c r="L535" s="136" t="str">
        <f t="shared" si="36"/>
        <v/>
      </c>
      <c r="M535" s="136"/>
      <c r="N535" s="136" t="str">
        <f t="shared" si="37"/>
        <v/>
      </c>
      <c r="O535" s="136" t="str">
        <f t="shared" si="38"/>
        <v/>
      </c>
      <c r="P535" s="137" t="str">
        <f t="shared" si="39"/>
        <v/>
      </c>
    </row>
    <row r="536" spans="1:16" ht="31.65" customHeight="1" x14ac:dyDescent="0.3">
      <c r="A536" s="155"/>
      <c r="B536" s="156" t="s">
        <v>694</v>
      </c>
      <c r="C536" s="134"/>
      <c r="D536" s="132"/>
      <c r="E536" s="135"/>
      <c r="F536" s="140"/>
      <c r="G536" s="139"/>
      <c r="H536" s="135"/>
      <c r="I536" s="143"/>
      <c r="J536" s="136"/>
      <c r="K536" s="136"/>
      <c r="L536" s="136" t="str">
        <f t="shared" si="36"/>
        <v/>
      </c>
      <c r="M536" s="136"/>
      <c r="N536" s="136" t="str">
        <f t="shared" si="37"/>
        <v/>
      </c>
      <c r="O536" s="136" t="str">
        <f t="shared" si="38"/>
        <v/>
      </c>
      <c r="P536" s="137" t="str">
        <f t="shared" si="39"/>
        <v/>
      </c>
    </row>
    <row r="537" spans="1:16" ht="55.2" x14ac:dyDescent="0.3">
      <c r="A537" s="142">
        <v>16</v>
      </c>
      <c r="B537" s="138" t="s">
        <v>695</v>
      </c>
      <c r="C537" s="134" t="s">
        <v>696</v>
      </c>
      <c r="D537" s="132" t="s">
        <v>697</v>
      </c>
      <c r="E537" s="135" t="s">
        <v>110</v>
      </c>
      <c r="F537" s="140" t="s">
        <v>57</v>
      </c>
      <c r="G537" s="139">
        <v>4</v>
      </c>
      <c r="H537" s="135"/>
      <c r="I537" s="143"/>
      <c r="J537" s="136"/>
      <c r="K537" s="136"/>
      <c r="L537" s="136" t="str">
        <f t="shared" si="36"/>
        <v/>
      </c>
      <c r="M537" s="136"/>
      <c r="N537" s="136" t="str">
        <f t="shared" si="37"/>
        <v/>
      </c>
      <c r="O537" s="136" t="str">
        <f t="shared" si="38"/>
        <v/>
      </c>
      <c r="P537" s="137" t="str">
        <f t="shared" si="39"/>
        <v/>
      </c>
    </row>
    <row r="538" spans="1:16" ht="27.6" x14ac:dyDescent="0.3">
      <c r="A538" s="142">
        <v>33</v>
      </c>
      <c r="B538" s="138" t="s">
        <v>698</v>
      </c>
      <c r="C538" s="134" t="s">
        <v>699</v>
      </c>
      <c r="D538" s="132" t="s">
        <v>573</v>
      </c>
      <c r="E538" s="135" t="s">
        <v>116</v>
      </c>
      <c r="F538" s="140" t="s">
        <v>57</v>
      </c>
      <c r="G538" s="139">
        <v>6</v>
      </c>
      <c r="H538" s="135"/>
      <c r="I538" s="143"/>
      <c r="J538" s="136"/>
      <c r="K538" s="136"/>
      <c r="L538" s="136" t="str">
        <f t="shared" si="36"/>
        <v/>
      </c>
      <c r="M538" s="136"/>
      <c r="N538" s="136" t="str">
        <f t="shared" si="37"/>
        <v/>
      </c>
      <c r="O538" s="136" t="str">
        <f t="shared" si="38"/>
        <v/>
      </c>
      <c r="P538" s="137" t="str">
        <f t="shared" si="39"/>
        <v/>
      </c>
    </row>
    <row r="539" spans="1:16" ht="27.6" x14ac:dyDescent="0.3">
      <c r="A539" s="142">
        <v>57</v>
      </c>
      <c r="B539" s="138" t="s">
        <v>700</v>
      </c>
      <c r="C539" s="134" t="s">
        <v>701</v>
      </c>
      <c r="D539" s="132" t="s">
        <v>505</v>
      </c>
      <c r="E539" s="135" t="s">
        <v>702</v>
      </c>
      <c r="F539" s="140" t="s">
        <v>57</v>
      </c>
      <c r="G539" s="139">
        <v>2</v>
      </c>
      <c r="H539" s="135"/>
      <c r="I539" s="143"/>
      <c r="J539" s="136"/>
      <c r="K539" s="136"/>
      <c r="L539" s="136" t="str">
        <f t="shared" si="36"/>
        <v/>
      </c>
      <c r="M539" s="136"/>
      <c r="N539" s="136" t="str">
        <f t="shared" si="37"/>
        <v/>
      </c>
      <c r="O539" s="136" t="str">
        <f t="shared" si="38"/>
        <v/>
      </c>
      <c r="P539" s="137" t="str">
        <f t="shared" si="39"/>
        <v/>
      </c>
    </row>
    <row r="540" spans="1:16" ht="41.4" x14ac:dyDescent="0.3">
      <c r="A540" s="142">
        <v>50</v>
      </c>
      <c r="B540" s="138" t="s">
        <v>703</v>
      </c>
      <c r="C540" s="134" t="s">
        <v>704</v>
      </c>
      <c r="D540" s="132" t="s">
        <v>505</v>
      </c>
      <c r="E540" s="135" t="s">
        <v>705</v>
      </c>
      <c r="F540" s="140" t="s">
        <v>57</v>
      </c>
      <c r="G540" s="139">
        <v>2</v>
      </c>
      <c r="H540" s="135"/>
      <c r="I540" s="143"/>
      <c r="J540" s="136"/>
      <c r="K540" s="136"/>
      <c r="L540" s="136" t="str">
        <f t="shared" si="36"/>
        <v/>
      </c>
      <c r="M540" s="136"/>
      <c r="N540" s="136" t="str">
        <f t="shared" si="37"/>
        <v/>
      </c>
      <c r="O540" s="136" t="str">
        <f t="shared" si="38"/>
        <v/>
      </c>
      <c r="P540" s="137" t="str">
        <f t="shared" si="39"/>
        <v/>
      </c>
    </row>
    <row r="541" spans="1:16" ht="27.6" x14ac:dyDescent="0.3">
      <c r="A541" s="142">
        <v>52</v>
      </c>
      <c r="B541" s="138" t="s">
        <v>706</v>
      </c>
      <c r="C541" s="134" t="s">
        <v>707</v>
      </c>
      <c r="D541" s="132" t="s">
        <v>505</v>
      </c>
      <c r="E541" s="135" t="s">
        <v>708</v>
      </c>
      <c r="F541" s="140" t="s">
        <v>57</v>
      </c>
      <c r="G541" s="139">
        <v>4</v>
      </c>
      <c r="H541" s="135"/>
      <c r="I541" s="143"/>
      <c r="J541" s="136"/>
      <c r="K541" s="136"/>
      <c r="L541" s="136" t="str">
        <f t="shared" si="36"/>
        <v/>
      </c>
      <c r="M541" s="136"/>
      <c r="N541" s="136" t="str">
        <f t="shared" si="37"/>
        <v/>
      </c>
      <c r="O541" s="136" t="str">
        <f t="shared" si="38"/>
        <v/>
      </c>
      <c r="P541" s="137" t="str">
        <f t="shared" si="39"/>
        <v/>
      </c>
    </row>
    <row r="542" spans="1:16" ht="27.6" x14ac:dyDescent="0.3">
      <c r="A542" s="132">
        <v>51</v>
      </c>
      <c r="B542" s="138" t="s">
        <v>709</v>
      </c>
      <c r="C542" s="134" t="s">
        <v>710</v>
      </c>
      <c r="D542" s="132" t="s">
        <v>505</v>
      </c>
      <c r="E542" s="135" t="s">
        <v>711</v>
      </c>
      <c r="F542" s="132" t="s">
        <v>57</v>
      </c>
      <c r="G542" s="132">
        <v>2</v>
      </c>
      <c r="H542" s="135"/>
      <c r="I542" s="135"/>
      <c r="J542" s="136"/>
      <c r="K542" s="136"/>
      <c r="L542" s="136" t="str">
        <f t="shared" si="36"/>
        <v/>
      </c>
      <c r="M542" s="136"/>
      <c r="N542" s="136" t="str">
        <f t="shared" si="37"/>
        <v/>
      </c>
      <c r="O542" s="136" t="str">
        <f t="shared" si="38"/>
        <v/>
      </c>
      <c r="P542" s="137" t="str">
        <f t="shared" si="39"/>
        <v/>
      </c>
    </row>
    <row r="543" spans="1:16" ht="27.6" x14ac:dyDescent="0.3">
      <c r="A543" s="139">
        <v>7</v>
      </c>
      <c r="B543" s="138" t="s">
        <v>712</v>
      </c>
      <c r="C543" s="134" t="s">
        <v>713</v>
      </c>
      <c r="D543" s="132" t="s">
        <v>505</v>
      </c>
      <c r="E543" s="135" t="s">
        <v>714</v>
      </c>
      <c r="F543" s="140" t="s">
        <v>57</v>
      </c>
      <c r="G543" s="139">
        <v>2</v>
      </c>
      <c r="H543" s="135"/>
      <c r="I543" s="135"/>
      <c r="J543" s="136"/>
      <c r="K543" s="136"/>
      <c r="L543" s="136" t="str">
        <f t="shared" si="36"/>
        <v/>
      </c>
      <c r="M543" s="136"/>
      <c r="N543" s="136" t="str">
        <f t="shared" si="37"/>
        <v/>
      </c>
      <c r="O543" s="136" t="str">
        <f t="shared" si="38"/>
        <v/>
      </c>
      <c r="P543" s="137" t="str">
        <f t="shared" si="39"/>
        <v/>
      </c>
    </row>
    <row r="544" spans="1:16" ht="27.6" x14ac:dyDescent="0.3">
      <c r="A544" s="139">
        <v>64</v>
      </c>
      <c r="B544" s="138" t="s">
        <v>715</v>
      </c>
      <c r="C544" s="134" t="s">
        <v>716</v>
      </c>
      <c r="D544" s="132" t="s">
        <v>573</v>
      </c>
      <c r="E544" s="135" t="s">
        <v>717</v>
      </c>
      <c r="F544" s="140" t="s">
        <v>57</v>
      </c>
      <c r="G544" s="139">
        <v>2</v>
      </c>
      <c r="H544" s="135"/>
      <c r="I544" s="135"/>
      <c r="J544" s="136"/>
      <c r="K544" s="136"/>
      <c r="L544" s="136" t="str">
        <f t="shared" si="36"/>
        <v/>
      </c>
      <c r="M544" s="136"/>
      <c r="N544" s="136" t="str">
        <f t="shared" si="37"/>
        <v/>
      </c>
      <c r="O544" s="136" t="str">
        <f t="shared" si="38"/>
        <v/>
      </c>
      <c r="P544" s="137" t="str">
        <f t="shared" si="39"/>
        <v/>
      </c>
    </row>
    <row r="545" spans="1:16" x14ac:dyDescent="0.3">
      <c r="A545" s="139">
        <v>62</v>
      </c>
      <c r="B545" s="138" t="s">
        <v>718</v>
      </c>
      <c r="C545" s="134" t="s">
        <v>719</v>
      </c>
      <c r="D545" s="132" t="s">
        <v>505</v>
      </c>
      <c r="E545" s="135" t="s">
        <v>720</v>
      </c>
      <c r="F545" s="140" t="s">
        <v>57</v>
      </c>
      <c r="G545" s="139">
        <v>5</v>
      </c>
      <c r="H545" s="135"/>
      <c r="I545" s="135"/>
      <c r="J545" s="136"/>
      <c r="K545" s="136"/>
      <c r="L545" s="136" t="str">
        <f t="shared" si="36"/>
        <v/>
      </c>
      <c r="M545" s="136"/>
      <c r="N545" s="136" t="str">
        <f t="shared" si="37"/>
        <v/>
      </c>
      <c r="O545" s="136" t="str">
        <f t="shared" si="38"/>
        <v/>
      </c>
      <c r="P545" s="137" t="str">
        <f t="shared" si="39"/>
        <v/>
      </c>
    </row>
    <row r="546" spans="1:16" ht="69" x14ac:dyDescent="0.3">
      <c r="A546" s="139">
        <v>69</v>
      </c>
      <c r="B546" s="138" t="s">
        <v>656</v>
      </c>
      <c r="C546" s="134" t="s">
        <v>657</v>
      </c>
      <c r="D546" s="132" t="s">
        <v>505</v>
      </c>
      <c r="E546" s="135" t="s">
        <v>658</v>
      </c>
      <c r="F546" s="140" t="s">
        <v>57</v>
      </c>
      <c r="G546" s="139">
        <v>4</v>
      </c>
      <c r="H546" s="135"/>
      <c r="I546" s="135"/>
      <c r="J546" s="136"/>
      <c r="K546" s="136"/>
      <c r="L546" s="136" t="str">
        <f t="shared" si="36"/>
        <v/>
      </c>
      <c r="M546" s="136"/>
      <c r="N546" s="136" t="str">
        <f t="shared" si="37"/>
        <v/>
      </c>
      <c r="O546" s="136" t="str">
        <f t="shared" si="38"/>
        <v/>
      </c>
      <c r="P546" s="137" t="str">
        <f t="shared" si="39"/>
        <v/>
      </c>
    </row>
    <row r="547" spans="1:16" ht="33.450000000000003" customHeight="1" x14ac:dyDescent="0.3">
      <c r="A547" s="155"/>
      <c r="B547" s="162" t="s">
        <v>721</v>
      </c>
      <c r="C547" s="134"/>
      <c r="D547" s="132"/>
      <c r="E547" s="135"/>
      <c r="F547" s="140"/>
      <c r="G547" s="139"/>
      <c r="H547" s="135"/>
      <c r="I547" s="135"/>
      <c r="J547" s="136"/>
      <c r="K547" s="136"/>
      <c r="L547" s="136" t="str">
        <f t="shared" si="36"/>
        <v/>
      </c>
      <c r="M547" s="136"/>
      <c r="N547" s="136" t="str">
        <f t="shared" si="37"/>
        <v/>
      </c>
      <c r="O547" s="136" t="str">
        <f t="shared" si="38"/>
        <v/>
      </c>
      <c r="P547" s="137" t="str">
        <f t="shared" si="39"/>
        <v/>
      </c>
    </row>
    <row r="548" spans="1:16" x14ac:dyDescent="0.3">
      <c r="A548" s="132">
        <v>91</v>
      </c>
      <c r="B548" s="138" t="s">
        <v>722</v>
      </c>
      <c r="C548" s="134"/>
      <c r="D548" s="132" t="s">
        <v>723</v>
      </c>
      <c r="E548" s="135"/>
      <c r="F548" s="132" t="s">
        <v>57</v>
      </c>
      <c r="G548" s="132">
        <v>3</v>
      </c>
      <c r="H548" s="135"/>
      <c r="I548" s="135"/>
      <c r="J548" s="136"/>
      <c r="K548" s="136"/>
      <c r="L548" s="136" t="str">
        <f t="shared" ref="L548:L592" si="40">IF(J548="","",J548*K548)</f>
        <v/>
      </c>
      <c r="M548" s="136"/>
      <c r="N548" s="136" t="str">
        <f t="shared" ref="N548:N592" si="41">IF(J548="","",J548*M548)</f>
        <v/>
      </c>
      <c r="O548" s="136" t="str">
        <f t="shared" ref="O548:O592" si="42">IF(J548="","",K548+M548)</f>
        <v/>
      </c>
      <c r="P548" s="137" t="str">
        <f t="shared" ref="P548:P592" si="43">IF(J548="","",J548*O548)</f>
        <v/>
      </c>
    </row>
    <row r="549" spans="1:16" ht="27.6" x14ac:dyDescent="0.3">
      <c r="A549" s="142" t="s">
        <v>724</v>
      </c>
      <c r="B549" s="145" t="s">
        <v>725</v>
      </c>
      <c r="C549" s="134"/>
      <c r="D549" s="132" t="s">
        <v>726</v>
      </c>
      <c r="E549" s="135"/>
      <c r="F549" s="140" t="s">
        <v>57</v>
      </c>
      <c r="G549" s="139">
        <v>1</v>
      </c>
      <c r="H549" s="135"/>
      <c r="I549" s="135"/>
      <c r="J549" s="136"/>
      <c r="K549" s="136"/>
      <c r="L549" s="136" t="str">
        <f t="shared" si="40"/>
        <v/>
      </c>
      <c r="M549" s="136"/>
      <c r="N549" s="136" t="str">
        <f t="shared" si="41"/>
        <v/>
      </c>
      <c r="O549" s="136" t="str">
        <f t="shared" si="42"/>
        <v/>
      </c>
      <c r="P549" s="137" t="str">
        <f t="shared" si="43"/>
        <v/>
      </c>
    </row>
    <row r="550" spans="1:16" x14ac:dyDescent="0.3">
      <c r="A550" s="139">
        <v>24</v>
      </c>
      <c r="B550" s="138" t="s">
        <v>727</v>
      </c>
      <c r="C550" s="134"/>
      <c r="D550" s="132"/>
      <c r="E550" s="135"/>
      <c r="F550" s="140" t="s">
        <v>57</v>
      </c>
      <c r="G550" s="139">
        <v>4</v>
      </c>
      <c r="H550" s="135"/>
      <c r="I550" s="135"/>
      <c r="J550" s="136"/>
      <c r="K550" s="136"/>
      <c r="L550" s="136" t="str">
        <f t="shared" si="40"/>
        <v/>
      </c>
      <c r="M550" s="136"/>
      <c r="N550" s="136" t="str">
        <f t="shared" si="41"/>
        <v/>
      </c>
      <c r="O550" s="136" t="str">
        <f t="shared" si="42"/>
        <v/>
      </c>
      <c r="P550" s="137" t="str">
        <f t="shared" si="43"/>
        <v/>
      </c>
    </row>
    <row r="551" spans="1:16" ht="27.6" x14ac:dyDescent="0.3">
      <c r="A551" s="139">
        <v>30</v>
      </c>
      <c r="B551" s="138" t="s">
        <v>728</v>
      </c>
      <c r="C551" s="134"/>
      <c r="D551" s="132"/>
      <c r="E551" s="135"/>
      <c r="F551" s="140" t="s">
        <v>57</v>
      </c>
      <c r="G551" s="139">
        <v>1</v>
      </c>
      <c r="H551" s="135"/>
      <c r="I551" s="135"/>
      <c r="J551" s="136"/>
      <c r="K551" s="136"/>
      <c r="L551" s="136" t="str">
        <f t="shared" si="40"/>
        <v/>
      </c>
      <c r="M551" s="136"/>
      <c r="N551" s="136" t="str">
        <f t="shared" si="41"/>
        <v/>
      </c>
      <c r="O551" s="136" t="str">
        <f t="shared" si="42"/>
        <v/>
      </c>
      <c r="P551" s="137" t="str">
        <f t="shared" si="43"/>
        <v/>
      </c>
    </row>
    <row r="552" spans="1:16" x14ac:dyDescent="0.3">
      <c r="A552" s="139">
        <v>93</v>
      </c>
      <c r="B552" s="138" t="s">
        <v>729</v>
      </c>
      <c r="C552" s="134"/>
      <c r="D552" s="132" t="s">
        <v>730</v>
      </c>
      <c r="E552" s="135"/>
      <c r="F552" s="140" t="s">
        <v>57</v>
      </c>
      <c r="G552" s="139">
        <v>1</v>
      </c>
      <c r="H552" s="135"/>
      <c r="I552" s="135"/>
      <c r="J552" s="136"/>
      <c r="K552" s="136"/>
      <c r="L552" s="136" t="str">
        <f t="shared" si="40"/>
        <v/>
      </c>
      <c r="M552" s="136"/>
      <c r="N552" s="136" t="str">
        <f t="shared" si="41"/>
        <v/>
      </c>
      <c r="O552" s="136" t="str">
        <f t="shared" si="42"/>
        <v/>
      </c>
      <c r="P552" s="137" t="str">
        <f t="shared" si="43"/>
        <v/>
      </c>
    </row>
    <row r="553" spans="1:16" ht="41.4" x14ac:dyDescent="0.3">
      <c r="A553" s="139" t="s">
        <v>731</v>
      </c>
      <c r="B553" s="138" t="s">
        <v>732</v>
      </c>
      <c r="C553" s="134"/>
      <c r="D553" s="132" t="s">
        <v>292</v>
      </c>
      <c r="E553" s="135"/>
      <c r="F553" s="140" t="s">
        <v>57</v>
      </c>
      <c r="G553" s="139">
        <v>1</v>
      </c>
      <c r="H553" s="135"/>
      <c r="I553" s="135"/>
      <c r="J553" s="136"/>
      <c r="K553" s="136"/>
      <c r="L553" s="136" t="str">
        <f t="shared" si="40"/>
        <v/>
      </c>
      <c r="M553" s="136"/>
      <c r="N553" s="136" t="str">
        <f t="shared" si="41"/>
        <v/>
      </c>
      <c r="O553" s="136" t="str">
        <f t="shared" si="42"/>
        <v/>
      </c>
      <c r="P553" s="137" t="str">
        <f t="shared" si="43"/>
        <v/>
      </c>
    </row>
    <row r="554" spans="1:16" ht="27.6" x14ac:dyDescent="0.3">
      <c r="A554" s="139">
        <v>33</v>
      </c>
      <c r="B554" s="138" t="s">
        <v>129</v>
      </c>
      <c r="C554" s="134"/>
      <c r="D554" s="132" t="s">
        <v>130</v>
      </c>
      <c r="E554" s="135"/>
      <c r="F554" s="140" t="s">
        <v>57</v>
      </c>
      <c r="G554" s="139">
        <v>1</v>
      </c>
      <c r="H554" s="163"/>
      <c r="I554" s="135"/>
      <c r="J554" s="136"/>
      <c r="K554" s="136"/>
      <c r="L554" s="136" t="str">
        <f t="shared" si="40"/>
        <v/>
      </c>
      <c r="M554" s="136"/>
      <c r="N554" s="136" t="str">
        <f t="shared" si="41"/>
        <v/>
      </c>
      <c r="O554" s="136" t="str">
        <f t="shared" si="42"/>
        <v/>
      </c>
      <c r="P554" s="137" t="str">
        <f t="shared" si="43"/>
        <v/>
      </c>
    </row>
    <row r="555" spans="1:16" x14ac:dyDescent="0.3">
      <c r="A555" s="139">
        <v>35</v>
      </c>
      <c r="B555" s="145" t="s">
        <v>131</v>
      </c>
      <c r="C555" s="134"/>
      <c r="D555" s="132" t="s">
        <v>132</v>
      </c>
      <c r="E555" s="135"/>
      <c r="F555" s="140" t="s">
        <v>57</v>
      </c>
      <c r="G555" s="139">
        <v>1</v>
      </c>
      <c r="H555" s="163"/>
      <c r="I555" s="135"/>
      <c r="J555" s="136"/>
      <c r="K555" s="136"/>
      <c r="L555" s="136" t="str">
        <f t="shared" si="40"/>
        <v/>
      </c>
      <c r="M555" s="136"/>
      <c r="N555" s="136" t="str">
        <f t="shared" si="41"/>
        <v/>
      </c>
      <c r="O555" s="136" t="str">
        <f t="shared" si="42"/>
        <v/>
      </c>
      <c r="P555" s="137" t="str">
        <f t="shared" si="43"/>
        <v/>
      </c>
    </row>
    <row r="556" spans="1:16" x14ac:dyDescent="0.3">
      <c r="A556" s="139">
        <v>36</v>
      </c>
      <c r="B556" s="145" t="s">
        <v>133</v>
      </c>
      <c r="C556" s="134"/>
      <c r="D556" s="132" t="s">
        <v>134</v>
      </c>
      <c r="E556" s="135"/>
      <c r="F556" s="140" t="s">
        <v>57</v>
      </c>
      <c r="G556" s="139">
        <v>1</v>
      </c>
      <c r="H556" s="135"/>
      <c r="I556" s="135"/>
      <c r="J556" s="136"/>
      <c r="K556" s="136"/>
      <c r="L556" s="136" t="str">
        <f t="shared" si="40"/>
        <v/>
      </c>
      <c r="M556" s="136"/>
      <c r="N556" s="136" t="str">
        <f t="shared" si="41"/>
        <v/>
      </c>
      <c r="O556" s="136" t="str">
        <f t="shared" si="42"/>
        <v/>
      </c>
      <c r="P556" s="137" t="str">
        <f t="shared" si="43"/>
        <v/>
      </c>
    </row>
    <row r="557" spans="1:16" x14ac:dyDescent="0.3">
      <c r="A557" s="139">
        <v>93</v>
      </c>
      <c r="B557" s="138" t="s">
        <v>459</v>
      </c>
      <c r="C557" s="134"/>
      <c r="D557" s="132" t="s">
        <v>460</v>
      </c>
      <c r="E557" s="135"/>
      <c r="F557" s="140" t="s">
        <v>57</v>
      </c>
      <c r="G557" s="139">
        <v>1</v>
      </c>
      <c r="H557" s="135"/>
      <c r="I557" s="135"/>
      <c r="J557" s="136"/>
      <c r="K557" s="136"/>
      <c r="L557" s="136" t="str">
        <f t="shared" si="40"/>
        <v/>
      </c>
      <c r="M557" s="136"/>
      <c r="N557" s="136" t="str">
        <f t="shared" si="41"/>
        <v/>
      </c>
      <c r="O557" s="136" t="str">
        <f t="shared" si="42"/>
        <v/>
      </c>
      <c r="P557" s="137" t="str">
        <f t="shared" si="43"/>
        <v/>
      </c>
    </row>
    <row r="558" spans="1:16" x14ac:dyDescent="0.3">
      <c r="A558" s="139">
        <v>94</v>
      </c>
      <c r="B558" s="138" t="s">
        <v>294</v>
      </c>
      <c r="C558" s="134"/>
      <c r="D558" s="132" t="s">
        <v>295</v>
      </c>
      <c r="E558" s="135"/>
      <c r="F558" s="140" t="s">
        <v>57</v>
      </c>
      <c r="G558" s="139">
        <v>1</v>
      </c>
      <c r="H558" s="135"/>
      <c r="I558" s="135"/>
      <c r="J558" s="136"/>
      <c r="K558" s="136"/>
      <c r="L558" s="136" t="str">
        <f t="shared" si="40"/>
        <v/>
      </c>
      <c r="M558" s="136"/>
      <c r="N558" s="136" t="str">
        <f t="shared" si="41"/>
        <v/>
      </c>
      <c r="O558" s="136" t="str">
        <f t="shared" si="42"/>
        <v/>
      </c>
      <c r="P558" s="137" t="str">
        <f t="shared" si="43"/>
        <v/>
      </c>
    </row>
    <row r="559" spans="1:16" ht="28.65" customHeight="1" x14ac:dyDescent="0.3">
      <c r="A559" s="155"/>
      <c r="B559" s="162" t="s">
        <v>733</v>
      </c>
      <c r="C559" s="134"/>
      <c r="D559" s="132"/>
      <c r="E559" s="135"/>
      <c r="F559" s="140"/>
      <c r="G559" s="139"/>
      <c r="H559" s="135"/>
      <c r="I559" s="135"/>
      <c r="J559" s="136"/>
      <c r="K559" s="136"/>
      <c r="L559" s="136" t="str">
        <f t="shared" si="40"/>
        <v/>
      </c>
      <c r="M559" s="136"/>
      <c r="N559" s="136" t="str">
        <f t="shared" si="41"/>
        <v/>
      </c>
      <c r="O559" s="136" t="str">
        <f t="shared" si="42"/>
        <v/>
      </c>
      <c r="P559" s="137" t="str">
        <f t="shared" si="43"/>
        <v/>
      </c>
    </row>
    <row r="560" spans="1:16" ht="27.6" x14ac:dyDescent="0.3">
      <c r="A560" s="139" t="s">
        <v>62</v>
      </c>
      <c r="B560" s="138" t="s">
        <v>63</v>
      </c>
      <c r="C560" s="134"/>
      <c r="D560" s="132" t="s">
        <v>64</v>
      </c>
      <c r="E560" s="135"/>
      <c r="F560" s="140" t="s">
        <v>57</v>
      </c>
      <c r="G560" s="139">
        <v>1</v>
      </c>
      <c r="H560" s="135"/>
      <c r="I560" s="135"/>
      <c r="J560" s="136"/>
      <c r="K560" s="136"/>
      <c r="L560" s="136" t="str">
        <f t="shared" si="40"/>
        <v/>
      </c>
      <c r="M560" s="136"/>
      <c r="N560" s="136" t="str">
        <f t="shared" si="41"/>
        <v/>
      </c>
      <c r="O560" s="136" t="str">
        <f t="shared" si="42"/>
        <v/>
      </c>
      <c r="P560" s="137" t="str">
        <f t="shared" si="43"/>
        <v/>
      </c>
    </row>
    <row r="561" spans="1:16" ht="27.6" x14ac:dyDescent="0.3">
      <c r="A561" s="139">
        <v>5</v>
      </c>
      <c r="B561" s="138" t="s">
        <v>68</v>
      </c>
      <c r="C561" s="134"/>
      <c r="D561" s="132" t="s">
        <v>69</v>
      </c>
      <c r="E561" s="135"/>
      <c r="F561" s="140" t="s">
        <v>57</v>
      </c>
      <c r="G561" s="139">
        <v>1</v>
      </c>
      <c r="H561" s="135"/>
      <c r="I561" s="135"/>
      <c r="J561" s="136"/>
      <c r="K561" s="136"/>
      <c r="L561" s="136" t="str">
        <f t="shared" si="40"/>
        <v/>
      </c>
      <c r="M561" s="136"/>
      <c r="N561" s="136" t="str">
        <f t="shared" si="41"/>
        <v/>
      </c>
      <c r="O561" s="136" t="str">
        <f t="shared" si="42"/>
        <v/>
      </c>
      <c r="P561" s="137" t="str">
        <f t="shared" si="43"/>
        <v/>
      </c>
    </row>
    <row r="562" spans="1:16" ht="41.4" x14ac:dyDescent="0.3">
      <c r="A562" s="139">
        <v>45</v>
      </c>
      <c r="B562" s="138" t="s">
        <v>88</v>
      </c>
      <c r="C562" s="134"/>
      <c r="D562" s="132" t="s">
        <v>89</v>
      </c>
      <c r="E562" s="135"/>
      <c r="F562" s="140" t="s">
        <v>59</v>
      </c>
      <c r="G562" s="139">
        <v>1</v>
      </c>
      <c r="H562" s="135"/>
      <c r="I562" s="135"/>
      <c r="J562" s="136"/>
      <c r="K562" s="136"/>
      <c r="L562" s="136" t="str">
        <f t="shared" si="40"/>
        <v/>
      </c>
      <c r="M562" s="136"/>
      <c r="N562" s="136" t="str">
        <f t="shared" si="41"/>
        <v/>
      </c>
      <c r="O562" s="136" t="str">
        <f t="shared" si="42"/>
        <v/>
      </c>
      <c r="P562" s="137" t="str">
        <f t="shared" si="43"/>
        <v/>
      </c>
    </row>
    <row r="563" spans="1:16" x14ac:dyDescent="0.3">
      <c r="A563" s="142" t="s">
        <v>35</v>
      </c>
      <c r="B563" s="138" t="s">
        <v>92</v>
      </c>
      <c r="C563" s="134"/>
      <c r="D563" s="132" t="s">
        <v>93</v>
      </c>
      <c r="E563" s="135"/>
      <c r="F563" s="140" t="s">
        <v>57</v>
      </c>
      <c r="G563" s="139">
        <v>1</v>
      </c>
      <c r="H563" s="135"/>
      <c r="I563" s="135"/>
      <c r="J563" s="136"/>
      <c r="K563" s="136"/>
      <c r="L563" s="136" t="str">
        <f t="shared" si="40"/>
        <v/>
      </c>
      <c r="M563" s="136"/>
      <c r="N563" s="136" t="str">
        <f t="shared" si="41"/>
        <v/>
      </c>
      <c r="O563" s="136" t="str">
        <f t="shared" si="42"/>
        <v/>
      </c>
      <c r="P563" s="137" t="str">
        <f t="shared" si="43"/>
        <v/>
      </c>
    </row>
    <row r="564" spans="1:16" x14ac:dyDescent="0.3">
      <c r="A564" s="142">
        <v>16</v>
      </c>
      <c r="B564" s="138" t="s">
        <v>86</v>
      </c>
      <c r="C564" s="134"/>
      <c r="D564" s="132" t="s">
        <v>73</v>
      </c>
      <c r="E564" s="135"/>
      <c r="F564" s="140" t="s">
        <v>57</v>
      </c>
      <c r="G564" s="139">
        <v>1</v>
      </c>
      <c r="H564" s="135"/>
      <c r="I564" s="143"/>
      <c r="J564" s="136"/>
      <c r="K564" s="136"/>
      <c r="L564" s="136" t="str">
        <f t="shared" si="40"/>
        <v/>
      </c>
      <c r="M564" s="136"/>
      <c r="N564" s="136" t="str">
        <f t="shared" si="41"/>
        <v/>
      </c>
      <c r="O564" s="136" t="str">
        <f t="shared" si="42"/>
        <v/>
      </c>
      <c r="P564" s="137" t="str">
        <f t="shared" si="43"/>
        <v/>
      </c>
    </row>
    <row r="565" spans="1:16" x14ac:dyDescent="0.3">
      <c r="A565" s="142">
        <v>8</v>
      </c>
      <c r="B565" s="138" t="s">
        <v>87</v>
      </c>
      <c r="C565" s="134"/>
      <c r="D565" s="132" t="s">
        <v>71</v>
      </c>
      <c r="E565" s="135"/>
      <c r="F565" s="140" t="s">
        <v>57</v>
      </c>
      <c r="G565" s="139">
        <v>1</v>
      </c>
      <c r="H565" s="135"/>
      <c r="I565" s="143"/>
      <c r="J565" s="136"/>
      <c r="K565" s="136"/>
      <c r="L565" s="136" t="str">
        <f t="shared" si="40"/>
        <v/>
      </c>
      <c r="M565" s="136"/>
      <c r="N565" s="136" t="str">
        <f t="shared" si="41"/>
        <v/>
      </c>
      <c r="O565" s="136" t="str">
        <f t="shared" si="42"/>
        <v/>
      </c>
      <c r="P565" s="137" t="str">
        <f t="shared" si="43"/>
        <v/>
      </c>
    </row>
    <row r="566" spans="1:16" ht="27.6" x14ac:dyDescent="0.3">
      <c r="A566" s="142" t="s">
        <v>143</v>
      </c>
      <c r="B566" s="138" t="s">
        <v>313</v>
      </c>
      <c r="C566" s="134"/>
      <c r="D566" s="132" t="s">
        <v>314</v>
      </c>
      <c r="E566" s="135"/>
      <c r="F566" s="140" t="s">
        <v>57</v>
      </c>
      <c r="G566" s="139">
        <v>1</v>
      </c>
      <c r="H566" s="135"/>
      <c r="I566" s="143"/>
      <c r="J566" s="136"/>
      <c r="K566" s="136"/>
      <c r="L566" s="136" t="str">
        <f t="shared" si="40"/>
        <v/>
      </c>
      <c r="M566" s="136"/>
      <c r="N566" s="136" t="str">
        <f t="shared" si="41"/>
        <v/>
      </c>
      <c r="O566" s="136" t="str">
        <f t="shared" si="42"/>
        <v/>
      </c>
      <c r="P566" s="137" t="str">
        <f t="shared" si="43"/>
        <v/>
      </c>
    </row>
    <row r="567" spans="1:16" x14ac:dyDescent="0.3">
      <c r="A567" s="142" t="s">
        <v>35</v>
      </c>
      <c r="B567" s="138" t="s">
        <v>48</v>
      </c>
      <c r="C567" s="134"/>
      <c r="D567" s="132" t="s">
        <v>56</v>
      </c>
      <c r="E567" s="135"/>
      <c r="F567" s="140" t="s">
        <v>57</v>
      </c>
      <c r="G567" s="139">
        <v>1</v>
      </c>
      <c r="H567" s="135"/>
      <c r="I567" s="143"/>
      <c r="J567" s="136"/>
      <c r="K567" s="136"/>
      <c r="L567" s="136" t="str">
        <f t="shared" si="40"/>
        <v/>
      </c>
      <c r="M567" s="136"/>
      <c r="N567" s="136" t="str">
        <f t="shared" si="41"/>
        <v/>
      </c>
      <c r="O567" s="136" t="str">
        <f t="shared" si="42"/>
        <v/>
      </c>
      <c r="P567" s="137" t="str">
        <f t="shared" si="43"/>
        <v/>
      </c>
    </row>
    <row r="568" spans="1:16" ht="27.45" customHeight="1" x14ac:dyDescent="0.3">
      <c r="A568" s="155"/>
      <c r="B568" s="156" t="s">
        <v>734</v>
      </c>
      <c r="C568" s="134"/>
      <c r="D568" s="132"/>
      <c r="E568" s="135"/>
      <c r="F568" s="140"/>
      <c r="G568" s="139"/>
      <c r="H568" s="135"/>
      <c r="I568" s="143"/>
      <c r="J568" s="136"/>
      <c r="K568" s="136"/>
      <c r="L568" s="136" t="str">
        <f t="shared" si="40"/>
        <v/>
      </c>
      <c r="M568" s="136"/>
      <c r="N568" s="136" t="str">
        <f t="shared" si="41"/>
        <v/>
      </c>
      <c r="O568" s="136" t="str">
        <f t="shared" si="42"/>
        <v/>
      </c>
      <c r="P568" s="137" t="str">
        <f t="shared" si="43"/>
        <v/>
      </c>
    </row>
    <row r="569" spans="1:16" ht="41.4" x14ac:dyDescent="0.3">
      <c r="A569" s="142">
        <v>13</v>
      </c>
      <c r="B569" s="138" t="s">
        <v>735</v>
      </c>
      <c r="C569" s="134"/>
      <c r="D569" s="132" t="s">
        <v>736</v>
      </c>
      <c r="E569" s="135"/>
      <c r="F569" s="140" t="s">
        <v>57</v>
      </c>
      <c r="G569" s="139">
        <v>6</v>
      </c>
      <c r="H569" s="135"/>
      <c r="I569" s="143"/>
      <c r="J569" s="136"/>
      <c r="K569" s="136"/>
      <c r="L569" s="136" t="str">
        <f t="shared" si="40"/>
        <v/>
      </c>
      <c r="M569" s="136"/>
      <c r="N569" s="136" t="str">
        <f t="shared" si="41"/>
        <v/>
      </c>
      <c r="O569" s="136" t="str">
        <f t="shared" si="42"/>
        <v/>
      </c>
      <c r="P569" s="137" t="str">
        <f t="shared" si="43"/>
        <v/>
      </c>
    </row>
    <row r="570" spans="1:16" x14ac:dyDescent="0.3">
      <c r="A570" s="142" t="s">
        <v>138</v>
      </c>
      <c r="B570" s="138" t="s">
        <v>139</v>
      </c>
      <c r="C570" s="134"/>
      <c r="D570" s="132" t="s">
        <v>140</v>
      </c>
      <c r="E570" s="135"/>
      <c r="F570" s="140" t="s">
        <v>57</v>
      </c>
      <c r="G570" s="139">
        <v>7</v>
      </c>
      <c r="H570" s="135"/>
      <c r="I570" s="143"/>
      <c r="J570" s="136"/>
      <c r="K570" s="136"/>
      <c r="L570" s="136" t="str">
        <f t="shared" si="40"/>
        <v/>
      </c>
      <c r="M570" s="136"/>
      <c r="N570" s="136" t="str">
        <f t="shared" si="41"/>
        <v/>
      </c>
      <c r="O570" s="136" t="str">
        <f t="shared" si="42"/>
        <v/>
      </c>
      <c r="P570" s="137" t="str">
        <f t="shared" si="43"/>
        <v/>
      </c>
    </row>
    <row r="571" spans="1:16" ht="27.6" x14ac:dyDescent="0.3">
      <c r="A571" s="132">
        <v>1</v>
      </c>
      <c r="B571" s="138" t="s">
        <v>306</v>
      </c>
      <c r="C571" s="134"/>
      <c r="D571" s="132" t="s">
        <v>737</v>
      </c>
      <c r="E571" s="135"/>
      <c r="F571" s="132" t="s">
        <v>57</v>
      </c>
      <c r="G571" s="132">
        <v>1</v>
      </c>
      <c r="H571" s="135"/>
      <c r="I571" s="135"/>
      <c r="J571" s="136"/>
      <c r="K571" s="136"/>
      <c r="L571" s="136" t="str">
        <f t="shared" si="40"/>
        <v/>
      </c>
      <c r="M571" s="136"/>
      <c r="N571" s="136" t="str">
        <f t="shared" si="41"/>
        <v/>
      </c>
      <c r="O571" s="136" t="str">
        <f t="shared" si="42"/>
        <v/>
      </c>
      <c r="P571" s="137" t="str">
        <f t="shared" si="43"/>
        <v/>
      </c>
    </row>
    <row r="572" spans="1:16" x14ac:dyDescent="0.3">
      <c r="A572" s="139" t="s">
        <v>738</v>
      </c>
      <c r="B572" s="138" t="s">
        <v>739</v>
      </c>
      <c r="C572" s="134"/>
      <c r="D572" s="132" t="s">
        <v>740</v>
      </c>
      <c r="E572" s="135"/>
      <c r="F572" s="140" t="s">
        <v>57</v>
      </c>
      <c r="G572" s="139">
        <v>1</v>
      </c>
      <c r="H572" s="135"/>
      <c r="I572" s="135"/>
      <c r="J572" s="136"/>
      <c r="K572" s="136"/>
      <c r="L572" s="136" t="str">
        <f t="shared" si="40"/>
        <v/>
      </c>
      <c r="M572" s="136"/>
      <c r="N572" s="136" t="str">
        <f t="shared" si="41"/>
        <v/>
      </c>
      <c r="O572" s="136" t="str">
        <f t="shared" si="42"/>
        <v/>
      </c>
      <c r="P572" s="137" t="str">
        <f t="shared" si="43"/>
        <v/>
      </c>
    </row>
    <row r="573" spans="1:16" ht="41.4" x14ac:dyDescent="0.3">
      <c r="A573" s="132" t="s">
        <v>741</v>
      </c>
      <c r="B573" s="138" t="s">
        <v>742</v>
      </c>
      <c r="C573" s="134"/>
      <c r="D573" s="132"/>
      <c r="E573" s="135"/>
      <c r="F573" s="132" t="s">
        <v>57</v>
      </c>
      <c r="G573" s="132">
        <v>3</v>
      </c>
      <c r="H573" s="135"/>
      <c r="I573" s="135"/>
      <c r="J573" s="136"/>
      <c r="K573" s="136"/>
      <c r="L573" s="136" t="str">
        <f t="shared" si="40"/>
        <v/>
      </c>
      <c r="M573" s="136"/>
      <c r="N573" s="136" t="str">
        <f t="shared" si="41"/>
        <v/>
      </c>
      <c r="O573" s="136" t="str">
        <f t="shared" si="42"/>
        <v/>
      </c>
      <c r="P573" s="137" t="str">
        <f t="shared" si="43"/>
        <v/>
      </c>
    </row>
    <row r="574" spans="1:16" ht="27.6" x14ac:dyDescent="0.3">
      <c r="A574" s="142" t="s">
        <v>35</v>
      </c>
      <c r="B574" s="138" t="s">
        <v>743</v>
      </c>
      <c r="C574" s="134"/>
      <c r="D574" s="132" t="s">
        <v>123</v>
      </c>
      <c r="E574" s="135"/>
      <c r="F574" s="140" t="s">
        <v>57</v>
      </c>
      <c r="G574" s="139">
        <v>3</v>
      </c>
      <c r="H574" s="135"/>
      <c r="I574" s="143"/>
      <c r="J574" s="136"/>
      <c r="K574" s="136"/>
      <c r="L574" s="136" t="str">
        <f t="shared" si="40"/>
        <v/>
      </c>
      <c r="M574" s="136"/>
      <c r="N574" s="136" t="str">
        <f t="shared" si="41"/>
        <v/>
      </c>
      <c r="O574" s="136" t="str">
        <f t="shared" si="42"/>
        <v/>
      </c>
      <c r="P574" s="137" t="str">
        <f t="shared" si="43"/>
        <v/>
      </c>
    </row>
    <row r="575" spans="1:16" ht="27.6" x14ac:dyDescent="0.3">
      <c r="A575" s="142" t="s">
        <v>744</v>
      </c>
      <c r="B575" s="138" t="s">
        <v>745</v>
      </c>
      <c r="C575" s="134"/>
      <c r="D575" s="132" t="s">
        <v>746</v>
      </c>
      <c r="E575" s="135"/>
      <c r="F575" s="140" t="s">
        <v>57</v>
      </c>
      <c r="G575" s="139">
        <v>1</v>
      </c>
      <c r="H575" s="135"/>
      <c r="I575" s="143"/>
      <c r="J575" s="136"/>
      <c r="K575" s="136"/>
      <c r="L575" s="136" t="str">
        <f t="shared" si="40"/>
        <v/>
      </c>
      <c r="M575" s="136"/>
      <c r="N575" s="136" t="str">
        <f t="shared" si="41"/>
        <v/>
      </c>
      <c r="O575" s="136" t="str">
        <f t="shared" si="42"/>
        <v/>
      </c>
      <c r="P575" s="137" t="str">
        <f t="shared" si="43"/>
        <v/>
      </c>
    </row>
    <row r="576" spans="1:16" x14ac:dyDescent="0.3">
      <c r="A576" s="142" t="s">
        <v>747</v>
      </c>
      <c r="B576" s="138" t="s">
        <v>748</v>
      </c>
      <c r="C576" s="134"/>
      <c r="D576" s="132" t="s">
        <v>749</v>
      </c>
      <c r="E576" s="135"/>
      <c r="F576" s="140" t="s">
        <v>57</v>
      </c>
      <c r="G576" s="139">
        <v>2</v>
      </c>
      <c r="H576" s="135"/>
      <c r="I576" s="143"/>
      <c r="J576" s="136"/>
      <c r="K576" s="136"/>
      <c r="L576" s="136" t="str">
        <f t="shared" si="40"/>
        <v/>
      </c>
      <c r="M576" s="136"/>
      <c r="N576" s="136" t="str">
        <f t="shared" si="41"/>
        <v/>
      </c>
      <c r="O576" s="136" t="str">
        <f t="shared" si="42"/>
        <v/>
      </c>
      <c r="P576" s="137" t="str">
        <f t="shared" si="43"/>
        <v/>
      </c>
    </row>
    <row r="577" spans="1:16" x14ac:dyDescent="0.3">
      <c r="A577" s="132" t="s">
        <v>750</v>
      </c>
      <c r="B577" s="138" t="s">
        <v>751</v>
      </c>
      <c r="C577" s="134"/>
      <c r="D577" s="132" t="s">
        <v>752</v>
      </c>
      <c r="E577" s="135"/>
      <c r="F577" s="132" t="s">
        <v>57</v>
      </c>
      <c r="G577" s="132">
        <v>1</v>
      </c>
      <c r="H577" s="135"/>
      <c r="I577" s="135"/>
      <c r="J577" s="136"/>
      <c r="K577" s="136"/>
      <c r="L577" s="136" t="str">
        <f t="shared" si="40"/>
        <v/>
      </c>
      <c r="M577" s="136"/>
      <c r="N577" s="136" t="str">
        <f t="shared" si="41"/>
        <v/>
      </c>
      <c r="O577" s="136" t="str">
        <f t="shared" si="42"/>
        <v/>
      </c>
      <c r="P577" s="137" t="str">
        <f t="shared" si="43"/>
        <v/>
      </c>
    </row>
    <row r="578" spans="1:16" x14ac:dyDescent="0.3">
      <c r="A578" s="142" t="s">
        <v>753</v>
      </c>
      <c r="B578" s="138" t="s">
        <v>754</v>
      </c>
      <c r="C578" s="134"/>
      <c r="D578" s="132" t="s">
        <v>755</v>
      </c>
      <c r="E578" s="135"/>
      <c r="F578" s="140" t="s">
        <v>57</v>
      </c>
      <c r="G578" s="139">
        <v>1</v>
      </c>
      <c r="H578" s="135"/>
      <c r="I578" s="143"/>
      <c r="J578" s="136"/>
      <c r="K578" s="136"/>
      <c r="L578" s="136" t="str">
        <f t="shared" si="40"/>
        <v/>
      </c>
      <c r="M578" s="136"/>
      <c r="N578" s="136" t="str">
        <f t="shared" si="41"/>
        <v/>
      </c>
      <c r="O578" s="136" t="str">
        <f t="shared" si="42"/>
        <v/>
      </c>
      <c r="P578" s="137" t="str">
        <f t="shared" si="43"/>
        <v/>
      </c>
    </row>
    <row r="579" spans="1:16" ht="27.6" x14ac:dyDescent="0.3">
      <c r="A579" s="142">
        <v>4</v>
      </c>
      <c r="B579" s="138" t="s">
        <v>308</v>
      </c>
      <c r="C579" s="134"/>
      <c r="D579" s="132" t="s">
        <v>309</v>
      </c>
      <c r="E579" s="135"/>
      <c r="F579" s="140" t="s">
        <v>57</v>
      </c>
      <c r="G579" s="139">
        <v>1</v>
      </c>
      <c r="H579" s="135"/>
      <c r="I579" s="143"/>
      <c r="J579" s="136"/>
      <c r="K579" s="136"/>
      <c r="L579" s="136" t="str">
        <f t="shared" si="40"/>
        <v/>
      </c>
      <c r="M579" s="136"/>
      <c r="N579" s="136" t="str">
        <f t="shared" si="41"/>
        <v/>
      </c>
      <c r="O579" s="136" t="str">
        <f t="shared" si="42"/>
        <v/>
      </c>
      <c r="P579" s="137" t="str">
        <f t="shared" si="43"/>
        <v/>
      </c>
    </row>
    <row r="580" spans="1:16" x14ac:dyDescent="0.3">
      <c r="A580" s="142">
        <v>14</v>
      </c>
      <c r="B580" s="138" t="s">
        <v>141</v>
      </c>
      <c r="C580" s="134"/>
      <c r="D580" s="132" t="s">
        <v>142</v>
      </c>
      <c r="E580" s="135"/>
      <c r="F580" s="140" t="s">
        <v>57</v>
      </c>
      <c r="G580" s="139">
        <v>13</v>
      </c>
      <c r="H580" s="135"/>
      <c r="I580" s="143"/>
      <c r="J580" s="136"/>
      <c r="K580" s="136"/>
      <c r="L580" s="136" t="str">
        <f t="shared" si="40"/>
        <v/>
      </c>
      <c r="M580" s="136"/>
      <c r="N580" s="136" t="str">
        <f t="shared" si="41"/>
        <v/>
      </c>
      <c r="O580" s="136" t="str">
        <f t="shared" si="42"/>
        <v/>
      </c>
      <c r="P580" s="137" t="str">
        <f t="shared" si="43"/>
        <v/>
      </c>
    </row>
    <row r="581" spans="1:16" x14ac:dyDescent="0.3">
      <c r="A581" s="142">
        <v>16</v>
      </c>
      <c r="B581" s="138" t="s">
        <v>86</v>
      </c>
      <c r="C581" s="134"/>
      <c r="D581" s="132" t="s">
        <v>73</v>
      </c>
      <c r="E581" s="135"/>
      <c r="F581" s="140" t="s">
        <v>57</v>
      </c>
      <c r="G581" s="139">
        <v>1</v>
      </c>
      <c r="H581" s="135"/>
      <c r="I581" s="143"/>
      <c r="J581" s="136"/>
      <c r="K581" s="136"/>
      <c r="L581" s="136" t="str">
        <f t="shared" si="40"/>
        <v/>
      </c>
      <c r="M581" s="136"/>
      <c r="N581" s="136" t="str">
        <f t="shared" si="41"/>
        <v/>
      </c>
      <c r="O581" s="136" t="str">
        <f t="shared" si="42"/>
        <v/>
      </c>
      <c r="P581" s="137" t="str">
        <f t="shared" si="43"/>
        <v/>
      </c>
    </row>
    <row r="582" spans="1:16" x14ac:dyDescent="0.3">
      <c r="A582" s="132" t="s">
        <v>756</v>
      </c>
      <c r="B582" s="138" t="s">
        <v>757</v>
      </c>
      <c r="C582" s="134"/>
      <c r="D582" s="132" t="s">
        <v>758</v>
      </c>
      <c r="E582" s="135"/>
      <c r="F582" s="132" t="s">
        <v>57</v>
      </c>
      <c r="G582" s="132">
        <v>2</v>
      </c>
      <c r="H582" s="135"/>
      <c r="I582" s="135"/>
      <c r="J582" s="136"/>
      <c r="K582" s="136"/>
      <c r="L582" s="136" t="str">
        <f t="shared" si="40"/>
        <v/>
      </c>
      <c r="M582" s="136"/>
      <c r="N582" s="136" t="str">
        <f t="shared" si="41"/>
        <v/>
      </c>
      <c r="O582" s="136" t="str">
        <f t="shared" si="42"/>
        <v/>
      </c>
      <c r="P582" s="137" t="str">
        <f t="shared" si="43"/>
        <v/>
      </c>
    </row>
    <row r="583" spans="1:16" x14ac:dyDescent="0.3">
      <c r="A583" s="139" t="s">
        <v>42</v>
      </c>
      <c r="B583" s="138" t="s">
        <v>759</v>
      </c>
      <c r="C583" s="134"/>
      <c r="D583" s="132" t="s">
        <v>123</v>
      </c>
      <c r="E583" s="135"/>
      <c r="F583" s="140" t="s">
        <v>57</v>
      </c>
      <c r="G583" s="139">
        <v>6</v>
      </c>
      <c r="H583" s="135"/>
      <c r="I583" s="135"/>
      <c r="J583" s="136"/>
      <c r="K583" s="136"/>
      <c r="L583" s="136" t="str">
        <f t="shared" si="40"/>
        <v/>
      </c>
      <c r="M583" s="136"/>
      <c r="N583" s="136" t="str">
        <f t="shared" si="41"/>
        <v/>
      </c>
      <c r="O583" s="136" t="str">
        <f t="shared" si="42"/>
        <v/>
      </c>
      <c r="P583" s="137" t="str">
        <f t="shared" si="43"/>
        <v/>
      </c>
    </row>
    <row r="584" spans="1:16" ht="27.6" x14ac:dyDescent="0.3">
      <c r="A584" s="142" t="s">
        <v>760</v>
      </c>
      <c r="B584" s="145" t="s">
        <v>761</v>
      </c>
      <c r="C584" s="134"/>
      <c r="D584" s="132" t="s">
        <v>762</v>
      </c>
      <c r="E584" s="135"/>
      <c r="F584" s="140" t="s">
        <v>57</v>
      </c>
      <c r="G584" s="139">
        <v>2</v>
      </c>
      <c r="H584" s="135"/>
      <c r="I584" s="143"/>
      <c r="J584" s="136"/>
      <c r="K584" s="136"/>
      <c r="L584" s="136" t="str">
        <f t="shared" si="40"/>
        <v/>
      </c>
      <c r="M584" s="136"/>
      <c r="N584" s="136" t="str">
        <f t="shared" si="41"/>
        <v/>
      </c>
      <c r="O584" s="136" t="str">
        <f t="shared" si="42"/>
        <v/>
      </c>
      <c r="P584" s="137" t="str">
        <f t="shared" si="43"/>
        <v/>
      </c>
    </row>
    <row r="585" spans="1:16" ht="27.6" x14ac:dyDescent="0.3">
      <c r="A585" s="139" t="s">
        <v>763</v>
      </c>
      <c r="B585" s="138" t="s">
        <v>764</v>
      </c>
      <c r="C585" s="134"/>
      <c r="D585" s="132" t="s">
        <v>765</v>
      </c>
      <c r="E585" s="135"/>
      <c r="F585" s="140" t="s">
        <v>57</v>
      </c>
      <c r="G585" s="139">
        <v>2</v>
      </c>
      <c r="H585" s="135"/>
      <c r="I585" s="135"/>
      <c r="J585" s="136"/>
      <c r="K585" s="136"/>
      <c r="L585" s="136" t="str">
        <f t="shared" si="40"/>
        <v/>
      </c>
      <c r="M585" s="136"/>
      <c r="N585" s="136" t="str">
        <f t="shared" si="41"/>
        <v/>
      </c>
      <c r="O585" s="136" t="str">
        <f t="shared" si="42"/>
        <v/>
      </c>
      <c r="P585" s="137" t="str">
        <f t="shared" si="43"/>
        <v/>
      </c>
    </row>
    <row r="586" spans="1:16" x14ac:dyDescent="0.3">
      <c r="A586" s="139" t="s">
        <v>766</v>
      </c>
      <c r="B586" s="138" t="s">
        <v>767</v>
      </c>
      <c r="C586" s="134"/>
      <c r="D586" s="132" t="s">
        <v>768</v>
      </c>
      <c r="E586" s="135"/>
      <c r="F586" s="140" t="s">
        <v>57</v>
      </c>
      <c r="G586" s="139">
        <v>2</v>
      </c>
      <c r="H586" s="135"/>
      <c r="I586" s="135"/>
      <c r="J586" s="136"/>
      <c r="K586" s="136"/>
      <c r="L586" s="136" t="str">
        <f t="shared" si="40"/>
        <v/>
      </c>
      <c r="M586" s="136"/>
      <c r="N586" s="136" t="str">
        <f t="shared" si="41"/>
        <v/>
      </c>
      <c r="O586" s="136" t="str">
        <f t="shared" si="42"/>
        <v/>
      </c>
      <c r="P586" s="137" t="str">
        <f t="shared" si="43"/>
        <v/>
      </c>
    </row>
    <row r="587" spans="1:16" ht="41.4" x14ac:dyDescent="0.3">
      <c r="A587" s="139" t="s">
        <v>74</v>
      </c>
      <c r="B587" s="138" t="s">
        <v>41</v>
      </c>
      <c r="C587" s="134"/>
      <c r="D587" s="132" t="s">
        <v>52</v>
      </c>
      <c r="E587" s="135"/>
      <c r="F587" s="140" t="s">
        <v>59</v>
      </c>
      <c r="G587" s="139">
        <v>1</v>
      </c>
      <c r="H587" s="135"/>
      <c r="I587" s="135"/>
      <c r="J587" s="136"/>
      <c r="K587" s="136"/>
      <c r="L587" s="136" t="str">
        <f t="shared" si="40"/>
        <v/>
      </c>
      <c r="M587" s="136"/>
      <c r="N587" s="136" t="str">
        <f t="shared" si="41"/>
        <v/>
      </c>
      <c r="O587" s="136" t="str">
        <f t="shared" si="42"/>
        <v/>
      </c>
      <c r="P587" s="137" t="str">
        <f t="shared" si="43"/>
        <v/>
      </c>
    </row>
    <row r="588" spans="1:16" x14ac:dyDescent="0.3">
      <c r="A588" s="139" t="s">
        <v>42</v>
      </c>
      <c r="B588" s="138" t="s">
        <v>43</v>
      </c>
      <c r="C588" s="134"/>
      <c r="D588" s="132" t="s">
        <v>53</v>
      </c>
      <c r="E588" s="135"/>
      <c r="F588" s="140" t="s">
        <v>57</v>
      </c>
      <c r="G588" s="139">
        <v>1</v>
      </c>
      <c r="H588" s="135"/>
      <c r="I588" s="135"/>
      <c r="J588" s="136"/>
      <c r="K588" s="136"/>
      <c r="L588" s="136" t="str">
        <f t="shared" si="40"/>
        <v/>
      </c>
      <c r="M588" s="136"/>
      <c r="N588" s="136" t="str">
        <f t="shared" si="41"/>
        <v/>
      </c>
      <c r="O588" s="136" t="str">
        <f t="shared" si="42"/>
        <v/>
      </c>
      <c r="P588" s="137" t="str">
        <f t="shared" si="43"/>
        <v/>
      </c>
    </row>
    <row r="589" spans="1:16" x14ac:dyDescent="0.3">
      <c r="A589" s="132" t="s">
        <v>42</v>
      </c>
      <c r="B589" s="138" t="s">
        <v>44</v>
      </c>
      <c r="C589" s="134"/>
      <c r="D589" s="132" t="s">
        <v>54</v>
      </c>
      <c r="E589" s="135"/>
      <c r="F589" s="132" t="s">
        <v>57</v>
      </c>
      <c r="G589" s="132">
        <v>1</v>
      </c>
      <c r="H589" s="135"/>
      <c r="I589" s="135"/>
      <c r="J589" s="136"/>
      <c r="K589" s="136"/>
      <c r="L589" s="136" t="str">
        <f t="shared" si="40"/>
        <v/>
      </c>
      <c r="M589" s="136"/>
      <c r="N589" s="136" t="str">
        <f t="shared" si="41"/>
        <v/>
      </c>
      <c r="O589" s="136" t="str">
        <f t="shared" si="42"/>
        <v/>
      </c>
      <c r="P589" s="137" t="str">
        <f t="shared" si="43"/>
        <v/>
      </c>
    </row>
    <row r="590" spans="1:16" ht="27.6" x14ac:dyDescent="0.3">
      <c r="A590" s="139" t="s">
        <v>143</v>
      </c>
      <c r="B590" s="138" t="s">
        <v>313</v>
      </c>
      <c r="C590" s="134"/>
      <c r="D590" s="132" t="s">
        <v>314</v>
      </c>
      <c r="E590" s="135"/>
      <c r="F590" s="140" t="s">
        <v>57</v>
      </c>
      <c r="G590" s="139">
        <v>1</v>
      </c>
      <c r="H590" s="135"/>
      <c r="I590" s="135"/>
      <c r="J590" s="136"/>
      <c r="K590" s="136"/>
      <c r="L590" s="136" t="str">
        <f t="shared" si="40"/>
        <v/>
      </c>
      <c r="M590" s="136"/>
      <c r="N590" s="136" t="str">
        <f t="shared" si="41"/>
        <v/>
      </c>
      <c r="O590" s="136" t="str">
        <f t="shared" si="42"/>
        <v/>
      </c>
      <c r="P590" s="137" t="str">
        <f t="shared" si="43"/>
        <v/>
      </c>
    </row>
    <row r="591" spans="1:16" x14ac:dyDescent="0.3">
      <c r="A591" s="139">
        <v>2</v>
      </c>
      <c r="B591" s="138" t="s">
        <v>82</v>
      </c>
      <c r="C591" s="134"/>
      <c r="D591" s="132" t="s">
        <v>83</v>
      </c>
      <c r="E591" s="135"/>
      <c r="F591" s="140" t="s">
        <v>57</v>
      </c>
      <c r="G591" s="139">
        <v>1</v>
      </c>
      <c r="H591" s="135"/>
      <c r="I591" s="135"/>
      <c r="J591" s="136"/>
      <c r="K591" s="136"/>
      <c r="L591" s="136" t="str">
        <f t="shared" si="40"/>
        <v/>
      </c>
      <c r="M591" s="136"/>
      <c r="N591" s="136" t="str">
        <f t="shared" si="41"/>
        <v/>
      </c>
      <c r="O591" s="136" t="str">
        <f t="shared" si="42"/>
        <v/>
      </c>
      <c r="P591" s="137" t="str">
        <f t="shared" si="43"/>
        <v/>
      </c>
    </row>
    <row r="592" spans="1:16" ht="27.6" x14ac:dyDescent="0.3">
      <c r="A592" s="139" t="s">
        <v>236</v>
      </c>
      <c r="B592" s="138" t="s">
        <v>237</v>
      </c>
      <c r="C592" s="134"/>
      <c r="D592" s="132" t="s">
        <v>238</v>
      </c>
      <c r="E592" s="135"/>
      <c r="F592" s="140" t="s">
        <v>59</v>
      </c>
      <c r="G592" s="139">
        <v>1</v>
      </c>
      <c r="H592" s="135"/>
      <c r="I592" s="135"/>
      <c r="J592" s="136"/>
      <c r="K592" s="136"/>
      <c r="L592" s="136" t="str">
        <f t="shared" si="40"/>
        <v/>
      </c>
      <c r="M592" s="136"/>
      <c r="N592" s="136" t="str">
        <f t="shared" si="41"/>
        <v/>
      </c>
      <c r="O592" s="136" t="str">
        <f t="shared" si="42"/>
        <v/>
      </c>
      <c r="P592" s="137" t="str">
        <f t="shared" si="43"/>
        <v/>
      </c>
    </row>
    <row r="593" spans="1:16" x14ac:dyDescent="0.3">
      <c r="A593" s="139" t="s">
        <v>35</v>
      </c>
      <c r="B593" s="138" t="s">
        <v>769</v>
      </c>
      <c r="C593" s="134"/>
      <c r="D593" s="132" t="s">
        <v>770</v>
      </c>
      <c r="E593" s="135"/>
      <c r="F593" s="140" t="s">
        <v>57</v>
      </c>
      <c r="G593" s="139">
        <v>1</v>
      </c>
      <c r="H593" s="135"/>
      <c r="I593" s="135"/>
      <c r="J593" s="136"/>
      <c r="K593" s="136"/>
      <c r="L593" s="136"/>
      <c r="M593" s="136"/>
      <c r="N593" s="136"/>
      <c r="O593" s="136"/>
      <c r="P593" s="137"/>
    </row>
    <row r="594" spans="1:16" x14ac:dyDescent="0.3">
      <c r="A594" s="139" t="s">
        <v>42</v>
      </c>
      <c r="B594" s="138" t="s">
        <v>48</v>
      </c>
      <c r="C594" s="134"/>
      <c r="D594" s="132" t="s">
        <v>56</v>
      </c>
      <c r="E594" s="135"/>
      <c r="F594" s="140" t="s">
        <v>57</v>
      </c>
      <c r="G594" s="139">
        <v>5</v>
      </c>
      <c r="H594" s="135"/>
      <c r="I594" s="135"/>
      <c r="J594" s="136"/>
      <c r="K594" s="136"/>
      <c r="L594" s="136" t="str">
        <f t="shared" ref="L594:L624" si="44">IF(J594="","",J594*K594)</f>
        <v/>
      </c>
      <c r="M594" s="136"/>
      <c r="N594" s="136" t="str">
        <f t="shared" ref="N594:N624" si="45">IF(J594="","",J594*M594)</f>
        <v/>
      </c>
      <c r="O594" s="136" t="str">
        <f t="shared" ref="O594:O624" si="46">IF(J594="","",K594+M594)</f>
        <v/>
      </c>
      <c r="P594" s="137" t="str">
        <f t="shared" ref="P594:P624" si="47">IF(J594="","",J594*O594)</f>
        <v/>
      </c>
    </row>
    <row r="595" spans="1:16" ht="27.45" customHeight="1" x14ac:dyDescent="0.3">
      <c r="A595" s="155"/>
      <c r="B595" s="162" t="s">
        <v>771</v>
      </c>
      <c r="C595" s="134"/>
      <c r="D595" s="132"/>
      <c r="E595" s="135"/>
      <c r="F595" s="140"/>
      <c r="G595" s="139"/>
      <c r="H595" s="135"/>
      <c r="I595" s="135"/>
      <c r="J595" s="136"/>
      <c r="K595" s="136"/>
      <c r="L595" s="136" t="str">
        <f t="shared" si="44"/>
        <v/>
      </c>
      <c r="M595" s="136"/>
      <c r="N595" s="136" t="str">
        <f t="shared" si="45"/>
        <v/>
      </c>
      <c r="O595" s="136" t="str">
        <f t="shared" si="46"/>
        <v/>
      </c>
      <c r="P595" s="137" t="str">
        <f t="shared" si="47"/>
        <v/>
      </c>
    </row>
    <row r="596" spans="1:16" x14ac:dyDescent="0.3">
      <c r="A596" s="139" t="s">
        <v>42</v>
      </c>
      <c r="B596" s="138" t="s">
        <v>772</v>
      </c>
      <c r="C596" s="134"/>
      <c r="D596" s="132" t="s">
        <v>773</v>
      </c>
      <c r="E596" s="135"/>
      <c r="F596" s="140" t="s">
        <v>57</v>
      </c>
      <c r="G596" s="139">
        <v>1</v>
      </c>
      <c r="H596" s="135"/>
      <c r="I596" s="135"/>
      <c r="J596" s="136"/>
      <c r="K596" s="136"/>
      <c r="L596" s="136" t="str">
        <f t="shared" si="44"/>
        <v/>
      </c>
      <c r="M596" s="136"/>
      <c r="N596" s="136" t="str">
        <f t="shared" si="45"/>
        <v/>
      </c>
      <c r="O596" s="136" t="str">
        <f t="shared" si="46"/>
        <v/>
      </c>
      <c r="P596" s="137" t="str">
        <f t="shared" si="47"/>
        <v/>
      </c>
    </row>
    <row r="597" spans="1:16" ht="41.4" x14ac:dyDescent="0.3">
      <c r="A597" s="139" t="s">
        <v>774</v>
      </c>
      <c r="B597" s="138" t="s">
        <v>775</v>
      </c>
      <c r="C597" s="134"/>
      <c r="D597" s="132" t="s">
        <v>776</v>
      </c>
      <c r="E597" s="135"/>
      <c r="F597" s="140" t="s">
        <v>59</v>
      </c>
      <c r="G597" s="139">
        <v>1</v>
      </c>
      <c r="H597" s="135"/>
      <c r="I597" s="135"/>
      <c r="J597" s="136"/>
      <c r="K597" s="136"/>
      <c r="L597" s="136" t="str">
        <f t="shared" si="44"/>
        <v/>
      </c>
      <c r="M597" s="136"/>
      <c r="N597" s="136" t="str">
        <f t="shared" si="45"/>
        <v/>
      </c>
      <c r="O597" s="136" t="str">
        <f t="shared" si="46"/>
        <v/>
      </c>
      <c r="P597" s="137" t="str">
        <f t="shared" si="47"/>
        <v/>
      </c>
    </row>
    <row r="598" spans="1:16" x14ac:dyDescent="0.3">
      <c r="A598" s="132" t="s">
        <v>777</v>
      </c>
      <c r="B598" s="138" t="s">
        <v>778</v>
      </c>
      <c r="C598" s="134"/>
      <c r="D598" s="132" t="s">
        <v>779</v>
      </c>
      <c r="E598" s="135"/>
      <c r="F598" s="132" t="s">
        <v>57</v>
      </c>
      <c r="G598" s="132">
        <v>1</v>
      </c>
      <c r="H598" s="135"/>
      <c r="I598" s="135"/>
      <c r="J598" s="136"/>
      <c r="K598" s="136"/>
      <c r="L598" s="136" t="str">
        <f t="shared" si="44"/>
        <v/>
      </c>
      <c r="M598" s="136"/>
      <c r="N598" s="136" t="str">
        <f t="shared" si="45"/>
        <v/>
      </c>
      <c r="O598" s="136" t="str">
        <f t="shared" si="46"/>
        <v/>
      </c>
      <c r="P598" s="137" t="str">
        <f t="shared" si="47"/>
        <v/>
      </c>
    </row>
    <row r="599" spans="1:16" ht="27.6" x14ac:dyDescent="0.3">
      <c r="A599" s="139" t="s">
        <v>149</v>
      </c>
      <c r="B599" s="138" t="s">
        <v>780</v>
      </c>
      <c r="C599" s="134"/>
      <c r="D599" s="132" t="s">
        <v>781</v>
      </c>
      <c r="E599" s="135"/>
      <c r="F599" s="140" t="s">
        <v>57</v>
      </c>
      <c r="G599" s="139">
        <v>1</v>
      </c>
      <c r="H599" s="135"/>
      <c r="I599" s="135"/>
      <c r="J599" s="136"/>
      <c r="K599" s="136"/>
      <c r="L599" s="136" t="str">
        <f t="shared" si="44"/>
        <v/>
      </c>
      <c r="M599" s="136"/>
      <c r="N599" s="136" t="str">
        <f t="shared" si="45"/>
        <v/>
      </c>
      <c r="O599" s="136" t="str">
        <f t="shared" si="46"/>
        <v/>
      </c>
      <c r="P599" s="137" t="str">
        <f t="shared" si="47"/>
        <v/>
      </c>
    </row>
    <row r="600" spans="1:16" ht="27.6" x14ac:dyDescent="0.3">
      <c r="A600" s="139">
        <v>17</v>
      </c>
      <c r="B600" s="138" t="s">
        <v>782</v>
      </c>
      <c r="C600" s="134"/>
      <c r="D600" s="132" t="s">
        <v>783</v>
      </c>
      <c r="E600" s="135"/>
      <c r="F600" s="140" t="s">
        <v>57</v>
      </c>
      <c r="G600" s="139">
        <v>1</v>
      </c>
      <c r="H600" s="135"/>
      <c r="I600" s="135"/>
      <c r="J600" s="136"/>
      <c r="K600" s="136"/>
      <c r="L600" s="136" t="str">
        <f t="shared" si="44"/>
        <v/>
      </c>
      <c r="M600" s="136"/>
      <c r="N600" s="136" t="str">
        <f t="shared" si="45"/>
        <v/>
      </c>
      <c r="O600" s="136" t="str">
        <f t="shared" si="46"/>
        <v/>
      </c>
      <c r="P600" s="137" t="str">
        <f t="shared" si="47"/>
        <v/>
      </c>
    </row>
    <row r="601" spans="1:16" x14ac:dyDescent="0.3">
      <c r="A601" s="139">
        <v>18</v>
      </c>
      <c r="B601" s="138" t="s">
        <v>784</v>
      </c>
      <c r="C601" s="134"/>
      <c r="D601" s="132" t="s">
        <v>785</v>
      </c>
      <c r="E601" s="135"/>
      <c r="F601" s="140" t="s">
        <v>57</v>
      </c>
      <c r="G601" s="139">
        <v>1</v>
      </c>
      <c r="H601" s="135"/>
      <c r="I601" s="135"/>
      <c r="J601" s="136"/>
      <c r="K601" s="136"/>
      <c r="L601" s="136" t="str">
        <f t="shared" si="44"/>
        <v/>
      </c>
      <c r="M601" s="136"/>
      <c r="N601" s="136" t="str">
        <f t="shared" si="45"/>
        <v/>
      </c>
      <c r="O601" s="136" t="str">
        <f t="shared" si="46"/>
        <v/>
      </c>
      <c r="P601" s="137" t="str">
        <f t="shared" si="47"/>
        <v/>
      </c>
    </row>
    <row r="602" spans="1:16" x14ac:dyDescent="0.3">
      <c r="A602" s="132">
        <v>20</v>
      </c>
      <c r="B602" s="133" t="s">
        <v>786</v>
      </c>
      <c r="C602" s="134"/>
      <c r="D602" s="132" t="s">
        <v>787</v>
      </c>
      <c r="E602" s="135"/>
      <c r="F602" s="132" t="s">
        <v>57</v>
      </c>
      <c r="G602" s="132">
        <v>1</v>
      </c>
      <c r="H602" s="135"/>
      <c r="I602" s="135"/>
      <c r="J602" s="136"/>
      <c r="K602" s="136"/>
      <c r="L602" s="136" t="str">
        <f t="shared" si="44"/>
        <v/>
      </c>
      <c r="M602" s="136"/>
      <c r="N602" s="136" t="str">
        <f t="shared" si="45"/>
        <v/>
      </c>
      <c r="O602" s="136" t="str">
        <f t="shared" si="46"/>
        <v/>
      </c>
      <c r="P602" s="137" t="str">
        <f t="shared" si="47"/>
        <v/>
      </c>
    </row>
    <row r="603" spans="1:16" x14ac:dyDescent="0.3">
      <c r="A603" s="142">
        <v>21</v>
      </c>
      <c r="B603" s="138" t="s">
        <v>788</v>
      </c>
      <c r="C603" s="134"/>
      <c r="D603" s="132" t="s">
        <v>789</v>
      </c>
      <c r="E603" s="135"/>
      <c r="F603" s="140" t="s">
        <v>57</v>
      </c>
      <c r="G603" s="139">
        <v>1</v>
      </c>
      <c r="H603" s="135"/>
      <c r="I603" s="143"/>
      <c r="J603" s="136"/>
      <c r="K603" s="136"/>
      <c r="L603" s="136" t="str">
        <f t="shared" si="44"/>
        <v/>
      </c>
      <c r="M603" s="136"/>
      <c r="N603" s="136" t="str">
        <f t="shared" si="45"/>
        <v/>
      </c>
      <c r="O603" s="136" t="str">
        <f t="shared" si="46"/>
        <v/>
      </c>
      <c r="P603" s="137" t="str">
        <f t="shared" si="47"/>
        <v/>
      </c>
    </row>
    <row r="604" spans="1:16" ht="39.9" customHeight="1" x14ac:dyDescent="0.3">
      <c r="A604" s="155"/>
      <c r="B604" s="156" t="s">
        <v>790</v>
      </c>
      <c r="C604" s="134"/>
      <c r="D604" s="132"/>
      <c r="E604" s="135"/>
      <c r="F604" s="140"/>
      <c r="G604" s="139"/>
      <c r="H604" s="135"/>
      <c r="I604" s="143"/>
      <c r="J604" s="136"/>
      <c r="K604" s="136"/>
      <c r="L604" s="136" t="str">
        <f t="shared" si="44"/>
        <v/>
      </c>
      <c r="M604" s="136"/>
      <c r="N604" s="136" t="str">
        <f t="shared" si="45"/>
        <v/>
      </c>
      <c r="O604" s="136" t="str">
        <f t="shared" si="46"/>
        <v/>
      </c>
      <c r="P604" s="137" t="str">
        <f t="shared" si="47"/>
        <v/>
      </c>
    </row>
    <row r="605" spans="1:16" ht="27.6" x14ac:dyDescent="0.3">
      <c r="A605" s="142">
        <v>1</v>
      </c>
      <c r="B605" s="138" t="s">
        <v>306</v>
      </c>
      <c r="C605" s="134"/>
      <c r="D605" s="132" t="s">
        <v>737</v>
      </c>
      <c r="E605" s="135"/>
      <c r="F605" s="140" t="s">
        <v>57</v>
      </c>
      <c r="G605" s="139">
        <v>1</v>
      </c>
      <c r="H605" s="135"/>
      <c r="I605" s="143"/>
      <c r="J605" s="136"/>
      <c r="K605" s="136"/>
      <c r="L605" s="136" t="str">
        <f t="shared" si="44"/>
        <v/>
      </c>
      <c r="M605" s="136"/>
      <c r="N605" s="136" t="str">
        <f t="shared" si="45"/>
        <v/>
      </c>
      <c r="O605" s="136" t="str">
        <f t="shared" si="46"/>
        <v/>
      </c>
      <c r="P605" s="137" t="str">
        <f t="shared" si="47"/>
        <v/>
      </c>
    </row>
    <row r="606" spans="1:16" x14ac:dyDescent="0.3">
      <c r="A606" s="142" t="s">
        <v>384</v>
      </c>
      <c r="B606" s="138" t="s">
        <v>385</v>
      </c>
      <c r="C606" s="134"/>
      <c r="D606" s="132" t="s">
        <v>386</v>
      </c>
      <c r="E606" s="135"/>
      <c r="F606" s="140" t="s">
        <v>57</v>
      </c>
      <c r="G606" s="139">
        <v>1</v>
      </c>
      <c r="H606" s="135"/>
      <c r="I606" s="143"/>
      <c r="J606" s="136"/>
      <c r="K606" s="136"/>
      <c r="L606" s="136" t="str">
        <f t="shared" si="44"/>
        <v/>
      </c>
      <c r="M606" s="136"/>
      <c r="N606" s="136" t="str">
        <f t="shared" si="45"/>
        <v/>
      </c>
      <c r="O606" s="136" t="str">
        <f t="shared" si="46"/>
        <v/>
      </c>
      <c r="P606" s="137" t="str">
        <f t="shared" si="47"/>
        <v/>
      </c>
    </row>
    <row r="607" spans="1:16" ht="27.6" x14ac:dyDescent="0.3">
      <c r="A607" s="132">
        <v>4</v>
      </c>
      <c r="B607" s="138" t="s">
        <v>308</v>
      </c>
      <c r="C607" s="134"/>
      <c r="D607" s="132" t="s">
        <v>309</v>
      </c>
      <c r="E607" s="135"/>
      <c r="F607" s="132" t="s">
        <v>57</v>
      </c>
      <c r="G607" s="132">
        <v>1</v>
      </c>
      <c r="H607" s="135"/>
      <c r="I607" s="135"/>
      <c r="J607" s="136"/>
      <c r="K607" s="136"/>
      <c r="L607" s="136" t="str">
        <f t="shared" si="44"/>
        <v/>
      </c>
      <c r="M607" s="136"/>
      <c r="N607" s="136" t="str">
        <f t="shared" si="45"/>
        <v/>
      </c>
      <c r="O607" s="136" t="str">
        <f t="shared" si="46"/>
        <v/>
      </c>
      <c r="P607" s="137" t="str">
        <f t="shared" si="47"/>
        <v/>
      </c>
    </row>
    <row r="608" spans="1:16" x14ac:dyDescent="0.3">
      <c r="A608" s="139"/>
      <c r="B608" s="138"/>
      <c r="C608" s="134"/>
      <c r="D608" s="132"/>
      <c r="E608" s="135"/>
      <c r="F608" s="140"/>
      <c r="G608" s="139"/>
      <c r="H608" s="135"/>
      <c r="I608" s="135"/>
      <c r="J608" s="136"/>
      <c r="K608" s="136"/>
      <c r="L608" s="136" t="str">
        <f t="shared" si="44"/>
        <v/>
      </c>
      <c r="M608" s="136"/>
      <c r="N608" s="136" t="str">
        <f t="shared" si="45"/>
        <v/>
      </c>
      <c r="O608" s="136" t="str">
        <f t="shared" si="46"/>
        <v/>
      </c>
      <c r="P608" s="137" t="str">
        <f t="shared" si="47"/>
        <v/>
      </c>
    </row>
    <row r="609" spans="1:16" ht="27.6" x14ac:dyDescent="0.3">
      <c r="A609" s="142">
        <v>5</v>
      </c>
      <c r="B609" s="138" t="s">
        <v>68</v>
      </c>
      <c r="C609" s="134"/>
      <c r="D609" s="132" t="s">
        <v>69</v>
      </c>
      <c r="E609" s="135"/>
      <c r="F609" s="140" t="s">
        <v>57</v>
      </c>
      <c r="G609" s="139">
        <v>1</v>
      </c>
      <c r="H609" s="135"/>
      <c r="I609" s="143"/>
      <c r="J609" s="136"/>
      <c r="K609" s="136"/>
      <c r="L609" s="136" t="str">
        <f t="shared" si="44"/>
        <v/>
      </c>
      <c r="M609" s="136"/>
      <c r="N609" s="136" t="str">
        <f t="shared" si="45"/>
        <v/>
      </c>
      <c r="O609" s="136" t="str">
        <f t="shared" si="46"/>
        <v/>
      </c>
      <c r="P609" s="137" t="str">
        <f t="shared" si="47"/>
        <v/>
      </c>
    </row>
    <row r="610" spans="1:16" ht="27.6" x14ac:dyDescent="0.3">
      <c r="A610" s="132">
        <v>6</v>
      </c>
      <c r="B610" s="138" t="s">
        <v>791</v>
      </c>
      <c r="C610" s="134"/>
      <c r="D610" s="132" t="s">
        <v>431</v>
      </c>
      <c r="E610" s="135"/>
      <c r="F610" s="132" t="s">
        <v>57</v>
      </c>
      <c r="G610" s="132">
        <v>25</v>
      </c>
      <c r="H610" s="135"/>
      <c r="I610" s="135"/>
      <c r="J610" s="136"/>
      <c r="K610" s="136"/>
      <c r="L610" s="136" t="str">
        <f t="shared" si="44"/>
        <v/>
      </c>
      <c r="M610" s="136"/>
      <c r="N610" s="136" t="str">
        <f t="shared" si="45"/>
        <v/>
      </c>
      <c r="O610" s="136" t="str">
        <f t="shared" si="46"/>
        <v/>
      </c>
      <c r="P610" s="137" t="str">
        <f t="shared" si="47"/>
        <v/>
      </c>
    </row>
    <row r="611" spans="1:16" x14ac:dyDescent="0.3">
      <c r="A611" s="139">
        <v>112</v>
      </c>
      <c r="B611" s="138" t="s">
        <v>792</v>
      </c>
      <c r="C611" s="134"/>
      <c r="D611" s="132"/>
      <c r="E611" s="135"/>
      <c r="F611" s="140" t="s">
        <v>57</v>
      </c>
      <c r="G611" s="139">
        <v>2</v>
      </c>
      <c r="H611" s="135"/>
      <c r="I611" s="135"/>
      <c r="J611" s="136"/>
      <c r="K611" s="136"/>
      <c r="L611" s="136" t="str">
        <f t="shared" si="44"/>
        <v/>
      </c>
      <c r="M611" s="136"/>
      <c r="N611" s="136" t="str">
        <f t="shared" si="45"/>
        <v/>
      </c>
      <c r="O611" s="136" t="str">
        <f t="shared" si="46"/>
        <v/>
      </c>
      <c r="P611" s="137" t="str">
        <f t="shared" si="47"/>
        <v/>
      </c>
    </row>
    <row r="612" spans="1:16" ht="27.6" x14ac:dyDescent="0.3">
      <c r="A612" s="142">
        <v>7</v>
      </c>
      <c r="B612" s="138" t="s">
        <v>793</v>
      </c>
      <c r="C612" s="134"/>
      <c r="D612" s="132"/>
      <c r="E612" s="135"/>
      <c r="F612" s="140" t="s">
        <v>57</v>
      </c>
      <c r="G612" s="139">
        <v>25</v>
      </c>
      <c r="H612" s="135"/>
      <c r="I612" s="143"/>
      <c r="J612" s="136"/>
      <c r="K612" s="136"/>
      <c r="L612" s="136" t="str">
        <f t="shared" si="44"/>
        <v/>
      </c>
      <c r="M612" s="136"/>
      <c r="N612" s="136" t="str">
        <f t="shared" si="45"/>
        <v/>
      </c>
      <c r="O612" s="136" t="str">
        <f t="shared" si="46"/>
        <v/>
      </c>
      <c r="P612" s="137" t="str">
        <f t="shared" si="47"/>
        <v/>
      </c>
    </row>
    <row r="613" spans="1:16" ht="27.6" x14ac:dyDescent="0.3">
      <c r="A613" s="142">
        <v>58</v>
      </c>
      <c r="B613" s="138" t="s">
        <v>794</v>
      </c>
      <c r="C613" s="134"/>
      <c r="D613" s="132"/>
      <c r="E613" s="135"/>
      <c r="F613" s="140" t="s">
        <v>57</v>
      </c>
      <c r="G613" s="139">
        <v>1</v>
      </c>
      <c r="H613" s="135"/>
      <c r="I613" s="143"/>
      <c r="J613" s="136"/>
      <c r="K613" s="136"/>
      <c r="L613" s="136" t="str">
        <f t="shared" si="44"/>
        <v/>
      </c>
      <c r="M613" s="136"/>
      <c r="N613" s="136" t="str">
        <f t="shared" si="45"/>
        <v/>
      </c>
      <c r="O613" s="136" t="str">
        <f t="shared" si="46"/>
        <v/>
      </c>
      <c r="P613" s="137" t="str">
        <f t="shared" si="47"/>
        <v/>
      </c>
    </row>
    <row r="614" spans="1:16" ht="27.6" x14ac:dyDescent="0.3">
      <c r="A614" s="142" t="s">
        <v>795</v>
      </c>
      <c r="B614" s="138" t="s">
        <v>796</v>
      </c>
      <c r="C614" s="134"/>
      <c r="D614" s="132"/>
      <c r="E614" s="135"/>
      <c r="F614" s="140" t="s">
        <v>57</v>
      </c>
      <c r="G614" s="139">
        <v>1</v>
      </c>
      <c r="H614" s="135"/>
      <c r="I614" s="143"/>
      <c r="J614" s="136"/>
      <c r="K614" s="136"/>
      <c r="L614" s="136" t="str">
        <f t="shared" si="44"/>
        <v/>
      </c>
      <c r="M614" s="136"/>
      <c r="N614" s="136" t="str">
        <f t="shared" si="45"/>
        <v/>
      </c>
      <c r="O614" s="136" t="str">
        <f t="shared" si="46"/>
        <v/>
      </c>
      <c r="P614" s="137" t="str">
        <f t="shared" si="47"/>
        <v/>
      </c>
    </row>
    <row r="615" spans="1:16" x14ac:dyDescent="0.3">
      <c r="A615" s="142" t="s">
        <v>35</v>
      </c>
      <c r="B615" s="138" t="s">
        <v>797</v>
      </c>
      <c r="C615" s="134"/>
      <c r="D615" s="132" t="s">
        <v>798</v>
      </c>
      <c r="E615" s="135"/>
      <c r="F615" s="140" t="s">
        <v>57</v>
      </c>
      <c r="G615" s="139">
        <v>12</v>
      </c>
      <c r="H615" s="135"/>
      <c r="I615" s="143"/>
      <c r="J615" s="136"/>
      <c r="K615" s="136"/>
      <c r="L615" s="136" t="str">
        <f t="shared" si="44"/>
        <v/>
      </c>
      <c r="M615" s="136"/>
      <c r="N615" s="136" t="str">
        <f t="shared" si="45"/>
        <v/>
      </c>
      <c r="O615" s="136" t="str">
        <f t="shared" si="46"/>
        <v/>
      </c>
      <c r="P615" s="137" t="str">
        <f t="shared" si="47"/>
        <v/>
      </c>
    </row>
    <row r="616" spans="1:16" x14ac:dyDescent="0.3">
      <c r="A616" s="132">
        <v>148</v>
      </c>
      <c r="B616" s="138" t="s">
        <v>799</v>
      </c>
      <c r="C616" s="134"/>
      <c r="D616" s="132" t="s">
        <v>800</v>
      </c>
      <c r="E616" s="135"/>
      <c r="F616" s="132" t="s">
        <v>57</v>
      </c>
      <c r="G616" s="132">
        <v>25</v>
      </c>
      <c r="H616" s="135"/>
      <c r="I616" s="135"/>
      <c r="J616" s="136"/>
      <c r="K616" s="136"/>
      <c r="L616" s="136" t="str">
        <f t="shared" si="44"/>
        <v/>
      </c>
      <c r="M616" s="136"/>
      <c r="N616" s="136" t="str">
        <f t="shared" si="45"/>
        <v/>
      </c>
      <c r="O616" s="136" t="str">
        <f t="shared" si="46"/>
        <v/>
      </c>
      <c r="P616" s="137" t="str">
        <f t="shared" si="47"/>
        <v/>
      </c>
    </row>
    <row r="617" spans="1:16" x14ac:dyDescent="0.3">
      <c r="A617" s="139" t="s">
        <v>35</v>
      </c>
      <c r="B617" s="138" t="s">
        <v>801</v>
      </c>
      <c r="C617" s="134"/>
      <c r="D617" s="132"/>
      <c r="E617" s="135"/>
      <c r="F617" s="140" t="s">
        <v>57</v>
      </c>
      <c r="G617" s="139">
        <v>3</v>
      </c>
      <c r="H617" s="135"/>
      <c r="I617" s="135"/>
      <c r="J617" s="136"/>
      <c r="K617" s="136"/>
      <c r="L617" s="136" t="str">
        <f t="shared" si="44"/>
        <v/>
      </c>
      <c r="M617" s="136"/>
      <c r="N617" s="136" t="str">
        <f t="shared" si="45"/>
        <v/>
      </c>
      <c r="O617" s="136" t="str">
        <f t="shared" si="46"/>
        <v/>
      </c>
      <c r="P617" s="137" t="str">
        <f t="shared" si="47"/>
        <v/>
      </c>
    </row>
    <row r="618" spans="1:16" x14ac:dyDescent="0.3">
      <c r="A618" s="142" t="s">
        <v>464</v>
      </c>
      <c r="B618" s="138" t="s">
        <v>802</v>
      </c>
      <c r="C618" s="134"/>
      <c r="D618" s="132"/>
      <c r="E618" s="135"/>
      <c r="F618" s="140" t="s">
        <v>57</v>
      </c>
      <c r="G618" s="139">
        <v>1</v>
      </c>
      <c r="H618" s="135"/>
      <c r="I618" s="143"/>
      <c r="J618" s="136"/>
      <c r="K618" s="136"/>
      <c r="L618" s="136" t="str">
        <f t="shared" si="44"/>
        <v/>
      </c>
      <c r="M618" s="136"/>
      <c r="N618" s="136" t="str">
        <f t="shared" si="45"/>
        <v/>
      </c>
      <c r="O618" s="136" t="str">
        <f t="shared" si="46"/>
        <v/>
      </c>
      <c r="P618" s="137" t="str">
        <f t="shared" si="47"/>
        <v/>
      </c>
    </row>
    <row r="619" spans="1:16" x14ac:dyDescent="0.3">
      <c r="A619" s="142" t="s">
        <v>35</v>
      </c>
      <c r="B619" s="138" t="s">
        <v>803</v>
      </c>
      <c r="C619" s="134"/>
      <c r="D619" s="132"/>
      <c r="E619" s="135"/>
      <c r="F619" s="140" t="s">
        <v>57</v>
      </c>
      <c r="G619" s="139">
        <v>2</v>
      </c>
      <c r="H619" s="135"/>
      <c r="I619" s="143"/>
      <c r="J619" s="136"/>
      <c r="K619" s="136"/>
      <c r="L619" s="136" t="str">
        <f t="shared" si="44"/>
        <v/>
      </c>
      <c r="M619" s="136"/>
      <c r="N619" s="136" t="str">
        <f t="shared" si="45"/>
        <v/>
      </c>
      <c r="O619" s="136" t="str">
        <f t="shared" si="46"/>
        <v/>
      </c>
      <c r="P619" s="137" t="str">
        <f t="shared" si="47"/>
        <v/>
      </c>
    </row>
    <row r="620" spans="1:16" x14ac:dyDescent="0.3">
      <c r="A620" s="142">
        <v>113</v>
      </c>
      <c r="B620" s="138" t="s">
        <v>804</v>
      </c>
      <c r="C620" s="134"/>
      <c r="D620" s="132"/>
      <c r="E620" s="135"/>
      <c r="F620" s="140" t="s">
        <v>57</v>
      </c>
      <c r="G620" s="139">
        <v>5</v>
      </c>
      <c r="H620" s="135"/>
      <c r="I620" s="143"/>
      <c r="J620" s="136"/>
      <c r="K620" s="136"/>
      <c r="L620" s="136" t="str">
        <f t="shared" si="44"/>
        <v/>
      </c>
      <c r="M620" s="136"/>
      <c r="N620" s="136" t="str">
        <f t="shared" si="45"/>
        <v/>
      </c>
      <c r="O620" s="136" t="str">
        <f t="shared" si="46"/>
        <v/>
      </c>
      <c r="P620" s="137" t="str">
        <f t="shared" si="47"/>
        <v/>
      </c>
    </row>
    <row r="621" spans="1:16" x14ac:dyDescent="0.3">
      <c r="A621" s="142">
        <v>14</v>
      </c>
      <c r="B621" s="138" t="s">
        <v>141</v>
      </c>
      <c r="C621" s="134"/>
      <c r="D621" s="132" t="s">
        <v>142</v>
      </c>
      <c r="E621" s="135"/>
      <c r="F621" s="140" t="s">
        <v>57</v>
      </c>
      <c r="G621" s="139">
        <v>13</v>
      </c>
      <c r="H621" s="135"/>
      <c r="I621" s="143"/>
      <c r="J621" s="136"/>
      <c r="K621" s="136"/>
      <c r="L621" s="136" t="str">
        <f t="shared" si="44"/>
        <v/>
      </c>
      <c r="M621" s="136"/>
      <c r="N621" s="136" t="str">
        <f t="shared" si="45"/>
        <v/>
      </c>
      <c r="O621" s="136" t="str">
        <f t="shared" si="46"/>
        <v/>
      </c>
      <c r="P621" s="137" t="str">
        <f t="shared" si="47"/>
        <v/>
      </c>
    </row>
    <row r="622" spans="1:16" x14ac:dyDescent="0.3">
      <c r="A622" s="132" t="s">
        <v>35</v>
      </c>
      <c r="B622" s="138" t="s">
        <v>805</v>
      </c>
      <c r="C622" s="134"/>
      <c r="D622" s="132" t="s">
        <v>806</v>
      </c>
      <c r="E622" s="135"/>
      <c r="F622" s="132" t="s">
        <v>57</v>
      </c>
      <c r="G622" s="132">
        <v>4</v>
      </c>
      <c r="H622" s="135"/>
      <c r="I622" s="135"/>
      <c r="J622" s="136"/>
      <c r="K622" s="136"/>
      <c r="L622" s="136" t="str">
        <f t="shared" si="44"/>
        <v/>
      </c>
      <c r="M622" s="136"/>
      <c r="N622" s="136" t="str">
        <f t="shared" si="45"/>
        <v/>
      </c>
      <c r="O622" s="136" t="str">
        <f t="shared" si="46"/>
        <v/>
      </c>
      <c r="P622" s="137" t="str">
        <f t="shared" si="47"/>
        <v/>
      </c>
    </row>
    <row r="623" spans="1:16" x14ac:dyDescent="0.3">
      <c r="A623" s="139" t="s">
        <v>35</v>
      </c>
      <c r="B623" s="138" t="s">
        <v>807</v>
      </c>
      <c r="C623" s="134"/>
      <c r="D623" s="132"/>
      <c r="E623" s="135"/>
      <c r="F623" s="140" t="s">
        <v>59</v>
      </c>
      <c r="G623" s="139">
        <v>4</v>
      </c>
      <c r="H623" s="135"/>
      <c r="I623" s="135"/>
      <c r="J623" s="136"/>
      <c r="K623" s="136"/>
      <c r="L623" s="136" t="str">
        <f t="shared" si="44"/>
        <v/>
      </c>
      <c r="M623" s="136"/>
      <c r="N623" s="136" t="str">
        <f t="shared" si="45"/>
        <v/>
      </c>
      <c r="O623" s="136" t="str">
        <f t="shared" si="46"/>
        <v/>
      </c>
      <c r="P623" s="137" t="str">
        <f t="shared" si="47"/>
        <v/>
      </c>
    </row>
    <row r="624" spans="1:16" x14ac:dyDescent="0.3">
      <c r="A624" s="139">
        <v>2</v>
      </c>
      <c r="B624" s="138" t="s">
        <v>82</v>
      </c>
      <c r="C624" s="134"/>
      <c r="D624" s="132" t="s">
        <v>83</v>
      </c>
      <c r="E624" s="135"/>
      <c r="F624" s="140" t="s">
        <v>57</v>
      </c>
      <c r="G624" s="139">
        <v>1</v>
      </c>
      <c r="H624" s="135"/>
      <c r="I624" s="135"/>
      <c r="J624" s="136"/>
      <c r="K624" s="136"/>
      <c r="L624" s="136" t="str">
        <f t="shared" si="44"/>
        <v/>
      </c>
      <c r="M624" s="136"/>
      <c r="N624" s="136" t="str">
        <f t="shared" si="45"/>
        <v/>
      </c>
      <c r="O624" s="136" t="str">
        <f t="shared" si="46"/>
        <v/>
      </c>
      <c r="P624" s="137" t="str">
        <f t="shared" si="47"/>
        <v/>
      </c>
    </row>
    <row r="625" spans="1:16" ht="27.6" x14ac:dyDescent="0.3">
      <c r="A625" s="139" t="s">
        <v>143</v>
      </c>
      <c r="B625" s="138" t="s">
        <v>313</v>
      </c>
      <c r="C625" s="134"/>
      <c r="D625" s="132" t="s">
        <v>314</v>
      </c>
      <c r="E625" s="135"/>
      <c r="F625" s="140" t="s">
        <v>57</v>
      </c>
      <c r="G625" s="139">
        <v>1</v>
      </c>
      <c r="H625" s="135"/>
      <c r="I625" s="135"/>
      <c r="J625" s="136"/>
      <c r="K625" s="136"/>
      <c r="L625" s="136"/>
      <c r="M625" s="136"/>
      <c r="N625" s="136"/>
      <c r="O625" s="136"/>
      <c r="P625" s="137"/>
    </row>
    <row r="626" spans="1:16" ht="41.4" x14ac:dyDescent="0.3">
      <c r="A626" s="132" t="s">
        <v>74</v>
      </c>
      <c r="B626" s="138" t="s">
        <v>41</v>
      </c>
      <c r="C626" s="134"/>
      <c r="D626" s="132" t="s">
        <v>52</v>
      </c>
      <c r="E626" s="135"/>
      <c r="F626" s="132" t="s">
        <v>59</v>
      </c>
      <c r="G626" s="132">
        <v>1</v>
      </c>
      <c r="H626" s="135"/>
      <c r="I626" s="135"/>
      <c r="J626" s="136"/>
      <c r="K626" s="136"/>
      <c r="L626" s="136" t="str">
        <f>IF(J626="","",J626*K626)</f>
        <v/>
      </c>
      <c r="M626" s="136"/>
      <c r="N626" s="136" t="str">
        <f>IF(J626="","",J626*M626)</f>
        <v/>
      </c>
      <c r="O626" s="136" t="str">
        <f>IF(J626="","",K626+M626)</f>
        <v/>
      </c>
      <c r="P626" s="137" t="str">
        <f>IF(J626="","",J626*O626)</f>
        <v/>
      </c>
    </row>
    <row r="627" spans="1:16" x14ac:dyDescent="0.3">
      <c r="A627" s="139" t="s">
        <v>42</v>
      </c>
      <c r="B627" s="138" t="s">
        <v>43</v>
      </c>
      <c r="C627" s="134"/>
      <c r="D627" s="132" t="s">
        <v>53</v>
      </c>
      <c r="E627" s="135"/>
      <c r="F627" s="140" t="s">
        <v>57</v>
      </c>
      <c r="G627" s="139">
        <v>1</v>
      </c>
      <c r="H627" s="135"/>
      <c r="I627" s="135"/>
      <c r="J627" s="136"/>
      <c r="K627" s="136"/>
      <c r="L627" s="136" t="str">
        <f>IF(J627="","",J627*K627)</f>
        <v/>
      </c>
      <c r="M627" s="136"/>
      <c r="N627" s="136" t="str">
        <f>IF(J627="","",J627*M627)</f>
        <v/>
      </c>
      <c r="O627" s="136" t="str">
        <f>IF(J627="","",K627+M627)</f>
        <v/>
      </c>
      <c r="P627" s="137" t="str">
        <f>IF(J627="","",J627*O627)</f>
        <v/>
      </c>
    </row>
    <row r="628" spans="1:16" x14ac:dyDescent="0.3">
      <c r="A628" s="139" t="s">
        <v>42</v>
      </c>
      <c r="B628" s="138" t="s">
        <v>44</v>
      </c>
      <c r="C628" s="134"/>
      <c r="D628" s="132" t="s">
        <v>54</v>
      </c>
      <c r="E628" s="135"/>
      <c r="F628" s="140" t="s">
        <v>57</v>
      </c>
      <c r="G628" s="139">
        <v>1</v>
      </c>
      <c r="H628" s="135"/>
      <c r="I628" s="135"/>
      <c r="J628" s="136"/>
      <c r="K628" s="136"/>
      <c r="L628" s="136" t="str">
        <f>IF(J628="","",J628*K628)</f>
        <v/>
      </c>
      <c r="M628" s="136"/>
      <c r="N628" s="136" t="str">
        <f>IF(J628="","",J628*M628)</f>
        <v/>
      </c>
      <c r="O628" s="136" t="str">
        <f>IF(J628="","",K628+M628)</f>
        <v/>
      </c>
      <c r="P628" s="137" t="str">
        <f>IF(J628="","",J628*O628)</f>
        <v/>
      </c>
    </row>
    <row r="629" spans="1:16" x14ac:dyDescent="0.3">
      <c r="A629" s="139" t="s">
        <v>35</v>
      </c>
      <c r="B629" s="138" t="s">
        <v>48</v>
      </c>
      <c r="C629" s="134"/>
      <c r="D629" s="132" t="s">
        <v>56</v>
      </c>
      <c r="E629" s="135"/>
      <c r="F629" s="140" t="s">
        <v>57</v>
      </c>
      <c r="G629" s="139">
        <v>2</v>
      </c>
      <c r="H629" s="135"/>
      <c r="I629" s="135"/>
      <c r="J629" s="136"/>
      <c r="K629" s="136"/>
      <c r="L629" s="136"/>
      <c r="M629" s="136"/>
      <c r="N629" s="136"/>
      <c r="O629" s="136"/>
      <c r="P629" s="137"/>
    </row>
    <row r="630" spans="1:16" x14ac:dyDescent="0.3">
      <c r="A630" s="132">
        <v>121</v>
      </c>
      <c r="B630" s="138" t="s">
        <v>808</v>
      </c>
      <c r="C630" s="134"/>
      <c r="D630" s="132"/>
      <c r="E630" s="135"/>
      <c r="F630" s="132" t="s">
        <v>57</v>
      </c>
      <c r="G630" s="132">
        <v>1</v>
      </c>
      <c r="H630" s="135"/>
      <c r="I630" s="135"/>
      <c r="J630" s="136"/>
      <c r="K630" s="136"/>
      <c r="L630" s="136" t="str">
        <f t="shared" ref="L630:L652" si="48">IF(J630="","",J630*K630)</f>
        <v/>
      </c>
      <c r="M630" s="136"/>
      <c r="N630" s="136" t="str">
        <f t="shared" ref="N630:N652" si="49">IF(J630="","",J630*M630)</f>
        <v/>
      </c>
      <c r="O630" s="136" t="str">
        <f t="shared" ref="O630:O652" si="50">IF(J630="","",K630+M630)</f>
        <v/>
      </c>
      <c r="P630" s="137" t="str">
        <f t="shared" ref="P630:P652" si="51">IF(J630="","",J630*O630)</f>
        <v/>
      </c>
    </row>
    <row r="631" spans="1:16" x14ac:dyDescent="0.3">
      <c r="A631" s="139">
        <v>122</v>
      </c>
      <c r="B631" s="138" t="s">
        <v>809</v>
      </c>
      <c r="C631" s="134"/>
      <c r="D631" s="132"/>
      <c r="E631" s="135"/>
      <c r="F631" s="140" t="s">
        <v>57</v>
      </c>
      <c r="G631" s="139">
        <v>1</v>
      </c>
      <c r="H631" s="135"/>
      <c r="I631" s="135"/>
      <c r="J631" s="136"/>
      <c r="K631" s="136"/>
      <c r="L631" s="136" t="str">
        <f t="shared" si="48"/>
        <v/>
      </c>
      <c r="M631" s="136"/>
      <c r="N631" s="136" t="str">
        <f t="shared" si="49"/>
        <v/>
      </c>
      <c r="O631" s="136" t="str">
        <f t="shared" si="50"/>
        <v/>
      </c>
      <c r="P631" s="137" t="str">
        <f t="shared" si="51"/>
        <v/>
      </c>
    </row>
    <row r="632" spans="1:16" x14ac:dyDescent="0.3">
      <c r="A632" s="139"/>
      <c r="B632" s="138"/>
      <c r="C632" s="134"/>
      <c r="D632" s="132"/>
      <c r="E632" s="135"/>
      <c r="F632" s="140"/>
      <c r="G632" s="139"/>
      <c r="H632" s="135"/>
      <c r="I632" s="135"/>
      <c r="J632" s="136"/>
      <c r="K632" s="136"/>
      <c r="L632" s="136" t="str">
        <f t="shared" si="48"/>
        <v/>
      </c>
      <c r="M632" s="136"/>
      <c r="N632" s="136" t="str">
        <f t="shared" si="49"/>
        <v/>
      </c>
      <c r="O632" s="136" t="str">
        <f t="shared" si="50"/>
        <v/>
      </c>
      <c r="P632" s="137" t="str">
        <f t="shared" si="51"/>
        <v/>
      </c>
    </row>
    <row r="633" spans="1:16" x14ac:dyDescent="0.3">
      <c r="A633" s="139"/>
      <c r="B633" s="138"/>
      <c r="C633" s="165"/>
      <c r="D633" s="132"/>
      <c r="E633" s="135"/>
      <c r="F633" s="140"/>
      <c r="G633" s="139"/>
      <c r="H633" s="141"/>
      <c r="I633" s="135"/>
      <c r="J633" s="136"/>
      <c r="K633" s="136"/>
      <c r="L633" s="136" t="str">
        <f t="shared" si="48"/>
        <v/>
      </c>
      <c r="M633" s="136"/>
      <c r="N633" s="136" t="str">
        <f t="shared" si="49"/>
        <v/>
      </c>
      <c r="O633" s="136" t="str">
        <f t="shared" si="50"/>
        <v/>
      </c>
      <c r="P633" s="137" t="str">
        <f t="shared" si="51"/>
        <v/>
      </c>
    </row>
    <row r="634" spans="1:16" ht="36.9" customHeight="1" x14ac:dyDescent="0.3">
      <c r="A634" s="155"/>
      <c r="B634" s="162" t="s">
        <v>810</v>
      </c>
      <c r="C634" s="134"/>
      <c r="D634" s="132"/>
      <c r="E634" s="135"/>
      <c r="F634" s="140"/>
      <c r="G634" s="139"/>
      <c r="H634" s="135"/>
      <c r="I634" s="135"/>
      <c r="J634" s="136"/>
      <c r="K634" s="136"/>
      <c r="L634" s="136" t="str">
        <f t="shared" si="48"/>
        <v/>
      </c>
      <c r="M634" s="136"/>
      <c r="N634" s="136" t="str">
        <f t="shared" si="49"/>
        <v/>
      </c>
      <c r="O634" s="136" t="str">
        <f t="shared" si="50"/>
        <v/>
      </c>
      <c r="P634" s="137" t="str">
        <f t="shared" si="51"/>
        <v/>
      </c>
    </row>
    <row r="635" spans="1:16" x14ac:dyDescent="0.3">
      <c r="A635" s="139" t="s">
        <v>811</v>
      </c>
      <c r="B635" s="138" t="s">
        <v>812</v>
      </c>
      <c r="C635" s="144"/>
      <c r="D635" s="132" t="s">
        <v>123</v>
      </c>
      <c r="E635" s="135"/>
      <c r="F635" s="140" t="s">
        <v>57</v>
      </c>
      <c r="G635" s="139">
        <v>1</v>
      </c>
      <c r="H635" s="135"/>
      <c r="I635" s="135"/>
      <c r="J635" s="136"/>
      <c r="K635" s="136"/>
      <c r="L635" s="136" t="str">
        <f t="shared" si="48"/>
        <v/>
      </c>
      <c r="M635" s="136"/>
      <c r="N635" s="136" t="str">
        <f t="shared" si="49"/>
        <v/>
      </c>
      <c r="O635" s="136" t="str">
        <f t="shared" si="50"/>
        <v/>
      </c>
      <c r="P635" s="137" t="str">
        <f t="shared" si="51"/>
        <v/>
      </c>
    </row>
    <row r="636" spans="1:16" ht="27.6" x14ac:dyDescent="0.3">
      <c r="A636" s="139">
        <v>4</v>
      </c>
      <c r="B636" s="138" t="s">
        <v>308</v>
      </c>
      <c r="C636" s="165"/>
      <c r="D636" s="132" t="s">
        <v>309</v>
      </c>
      <c r="E636" s="135"/>
      <c r="F636" s="140" t="s">
        <v>57</v>
      </c>
      <c r="G636" s="139">
        <v>1</v>
      </c>
      <c r="H636" s="135"/>
      <c r="I636" s="135"/>
      <c r="J636" s="136"/>
      <c r="K636" s="136"/>
      <c r="L636" s="136" t="str">
        <f t="shared" si="48"/>
        <v/>
      </c>
      <c r="M636" s="136"/>
      <c r="N636" s="136" t="str">
        <f t="shared" si="49"/>
        <v/>
      </c>
      <c r="O636" s="136" t="str">
        <f t="shared" si="50"/>
        <v/>
      </c>
      <c r="P636" s="137" t="str">
        <f t="shared" si="51"/>
        <v/>
      </c>
    </row>
    <row r="637" spans="1:16" ht="27.6" x14ac:dyDescent="0.3">
      <c r="A637" s="139">
        <v>5</v>
      </c>
      <c r="B637" s="138" t="s">
        <v>68</v>
      </c>
      <c r="C637" s="165"/>
      <c r="D637" s="132" t="s">
        <v>69</v>
      </c>
      <c r="E637" s="135"/>
      <c r="F637" s="140" t="s">
        <v>57</v>
      </c>
      <c r="G637" s="139">
        <v>1</v>
      </c>
      <c r="H637" s="135"/>
      <c r="I637" s="135"/>
      <c r="J637" s="136"/>
      <c r="K637" s="136"/>
      <c r="L637" s="136" t="str">
        <f t="shared" si="48"/>
        <v/>
      </c>
      <c r="M637" s="136"/>
      <c r="N637" s="136" t="str">
        <f t="shared" si="49"/>
        <v/>
      </c>
      <c r="O637" s="136" t="str">
        <f t="shared" si="50"/>
        <v/>
      </c>
      <c r="P637" s="137" t="str">
        <f t="shared" si="51"/>
        <v/>
      </c>
    </row>
    <row r="638" spans="1:16" ht="27.6" x14ac:dyDescent="0.3">
      <c r="A638" s="139" t="s">
        <v>813</v>
      </c>
      <c r="B638" s="138" t="s">
        <v>814</v>
      </c>
      <c r="C638" s="165"/>
      <c r="D638" s="132"/>
      <c r="E638" s="135"/>
      <c r="F638" s="140" t="s">
        <v>57</v>
      </c>
      <c r="G638" s="139">
        <v>2</v>
      </c>
      <c r="H638" s="135"/>
      <c r="I638" s="135"/>
      <c r="J638" s="136"/>
      <c r="K638" s="136"/>
      <c r="L638" s="136" t="str">
        <f t="shared" si="48"/>
        <v/>
      </c>
      <c r="M638" s="136"/>
      <c r="N638" s="136" t="str">
        <f t="shared" si="49"/>
        <v/>
      </c>
      <c r="O638" s="136" t="str">
        <f t="shared" si="50"/>
        <v/>
      </c>
      <c r="P638" s="137" t="str">
        <f t="shared" si="51"/>
        <v/>
      </c>
    </row>
    <row r="639" spans="1:16" x14ac:dyDescent="0.3">
      <c r="A639" s="139">
        <v>16</v>
      </c>
      <c r="B639" s="145" t="s">
        <v>86</v>
      </c>
      <c r="C639" s="165"/>
      <c r="D639" s="132" t="s">
        <v>73</v>
      </c>
      <c r="E639" s="135"/>
      <c r="F639" s="140" t="s">
        <v>57</v>
      </c>
      <c r="G639" s="139">
        <v>1</v>
      </c>
      <c r="H639" s="135"/>
      <c r="I639" s="135"/>
      <c r="J639" s="136"/>
      <c r="K639" s="136"/>
      <c r="L639" s="136" t="str">
        <f t="shared" si="48"/>
        <v/>
      </c>
      <c r="M639" s="136"/>
      <c r="N639" s="136" t="str">
        <f t="shared" si="49"/>
        <v/>
      </c>
      <c r="O639" s="136" t="str">
        <f t="shared" si="50"/>
        <v/>
      </c>
      <c r="P639" s="137" t="str">
        <f t="shared" si="51"/>
        <v/>
      </c>
    </row>
    <row r="640" spans="1:16" ht="27.6" x14ac:dyDescent="0.3">
      <c r="A640" s="139" t="s">
        <v>143</v>
      </c>
      <c r="B640" s="138" t="s">
        <v>313</v>
      </c>
      <c r="C640" s="166"/>
      <c r="D640" s="132" t="s">
        <v>314</v>
      </c>
      <c r="E640" s="135"/>
      <c r="F640" s="140" t="s">
        <v>57</v>
      </c>
      <c r="G640" s="139">
        <v>1</v>
      </c>
      <c r="H640" s="135"/>
      <c r="I640" s="135"/>
      <c r="J640" s="136"/>
      <c r="K640" s="136"/>
      <c r="L640" s="136" t="str">
        <f t="shared" si="48"/>
        <v/>
      </c>
      <c r="M640" s="136"/>
      <c r="N640" s="136" t="str">
        <f t="shared" si="49"/>
        <v/>
      </c>
      <c r="O640" s="136" t="str">
        <f t="shared" si="50"/>
        <v/>
      </c>
      <c r="P640" s="137" t="str">
        <f t="shared" si="51"/>
        <v/>
      </c>
    </row>
    <row r="641" spans="1:16" x14ac:dyDescent="0.3">
      <c r="A641" s="139">
        <v>23</v>
      </c>
      <c r="B641" s="138" t="s">
        <v>815</v>
      </c>
      <c r="C641" s="165"/>
      <c r="D641" s="132" t="s">
        <v>816</v>
      </c>
      <c r="E641" s="135"/>
      <c r="F641" s="140" t="s">
        <v>57</v>
      </c>
      <c r="G641" s="139">
        <v>13</v>
      </c>
      <c r="H641" s="135"/>
      <c r="I641" s="135"/>
      <c r="J641" s="136"/>
      <c r="K641" s="136"/>
      <c r="L641" s="136" t="str">
        <f t="shared" si="48"/>
        <v/>
      </c>
      <c r="M641" s="136"/>
      <c r="N641" s="136" t="str">
        <f t="shared" si="49"/>
        <v/>
      </c>
      <c r="O641" s="136" t="str">
        <f t="shared" si="50"/>
        <v/>
      </c>
      <c r="P641" s="137" t="str">
        <f t="shared" si="51"/>
        <v/>
      </c>
    </row>
    <row r="642" spans="1:16" x14ac:dyDescent="0.3">
      <c r="A642" s="139" t="s">
        <v>165</v>
      </c>
      <c r="B642" s="145" t="s">
        <v>817</v>
      </c>
      <c r="C642" s="165"/>
      <c r="D642" s="132"/>
      <c r="E642" s="135"/>
      <c r="F642" s="140" t="s">
        <v>59</v>
      </c>
      <c r="G642" s="139">
        <v>2</v>
      </c>
      <c r="H642" s="135"/>
      <c r="I642" s="135"/>
      <c r="J642" s="136"/>
      <c r="K642" s="136"/>
      <c r="L642" s="136" t="str">
        <f t="shared" si="48"/>
        <v/>
      </c>
      <c r="M642" s="136"/>
      <c r="N642" s="136" t="str">
        <f t="shared" si="49"/>
        <v/>
      </c>
      <c r="O642" s="136" t="str">
        <f t="shared" si="50"/>
        <v/>
      </c>
      <c r="P642" s="137" t="str">
        <f t="shared" si="51"/>
        <v/>
      </c>
    </row>
    <row r="643" spans="1:16" x14ac:dyDescent="0.3">
      <c r="A643" s="139">
        <v>25</v>
      </c>
      <c r="B643" s="138" t="s">
        <v>818</v>
      </c>
      <c r="C643" s="134"/>
      <c r="D643" s="132" t="s">
        <v>819</v>
      </c>
      <c r="E643" s="135"/>
      <c r="F643" s="140" t="s">
        <v>57</v>
      </c>
      <c r="G643" s="139">
        <v>2</v>
      </c>
      <c r="H643" s="135"/>
      <c r="I643" s="135"/>
      <c r="J643" s="136"/>
      <c r="K643" s="136"/>
      <c r="L643" s="136" t="str">
        <f t="shared" si="48"/>
        <v/>
      </c>
      <c r="M643" s="136"/>
      <c r="N643" s="136" t="str">
        <f t="shared" si="49"/>
        <v/>
      </c>
      <c r="O643" s="136" t="str">
        <f t="shared" si="50"/>
        <v/>
      </c>
      <c r="P643" s="137" t="str">
        <f t="shared" si="51"/>
        <v/>
      </c>
    </row>
    <row r="644" spans="1:16" x14ac:dyDescent="0.3">
      <c r="A644" s="132">
        <v>26</v>
      </c>
      <c r="B644" s="138" t="s">
        <v>820</v>
      </c>
      <c r="C644" s="134"/>
      <c r="D644" s="132" t="s">
        <v>821</v>
      </c>
      <c r="E644" s="135"/>
      <c r="F644" s="132" t="s">
        <v>57</v>
      </c>
      <c r="G644" s="132">
        <v>2</v>
      </c>
      <c r="H644" s="135"/>
      <c r="I644" s="135"/>
      <c r="J644" s="136"/>
      <c r="K644" s="136"/>
      <c r="L644" s="136" t="str">
        <f t="shared" si="48"/>
        <v/>
      </c>
      <c r="M644" s="136"/>
      <c r="N644" s="136" t="str">
        <f t="shared" si="49"/>
        <v/>
      </c>
      <c r="O644" s="136" t="str">
        <f t="shared" si="50"/>
        <v/>
      </c>
      <c r="P644" s="137" t="str">
        <f t="shared" si="51"/>
        <v/>
      </c>
    </row>
    <row r="645" spans="1:16" x14ac:dyDescent="0.3">
      <c r="A645" s="139">
        <v>24</v>
      </c>
      <c r="B645" s="138" t="s">
        <v>822</v>
      </c>
      <c r="C645" s="134"/>
      <c r="D645" s="132"/>
      <c r="E645" s="135"/>
      <c r="F645" s="140" t="s">
        <v>57</v>
      </c>
      <c r="G645" s="139">
        <v>16</v>
      </c>
      <c r="H645" s="135"/>
      <c r="I645" s="135"/>
      <c r="J645" s="136"/>
      <c r="K645" s="136"/>
      <c r="L645" s="136" t="str">
        <f t="shared" si="48"/>
        <v/>
      </c>
      <c r="M645" s="136"/>
      <c r="N645" s="136" t="str">
        <f t="shared" si="49"/>
        <v/>
      </c>
      <c r="O645" s="136" t="str">
        <f t="shared" si="50"/>
        <v/>
      </c>
      <c r="P645" s="137" t="str">
        <f t="shared" si="51"/>
        <v/>
      </c>
    </row>
    <row r="646" spans="1:16" x14ac:dyDescent="0.3">
      <c r="A646" s="139">
        <v>14</v>
      </c>
      <c r="B646" s="138" t="s">
        <v>141</v>
      </c>
      <c r="C646" s="134"/>
      <c r="D646" s="132" t="s">
        <v>142</v>
      </c>
      <c r="E646" s="135"/>
      <c r="F646" s="140" t="s">
        <v>57</v>
      </c>
      <c r="G646" s="139">
        <v>14</v>
      </c>
      <c r="H646" s="135"/>
      <c r="I646" s="135"/>
      <c r="J646" s="136"/>
      <c r="K646" s="136"/>
      <c r="L646" s="136" t="str">
        <f t="shared" si="48"/>
        <v/>
      </c>
      <c r="M646" s="136"/>
      <c r="N646" s="136" t="str">
        <f t="shared" si="49"/>
        <v/>
      </c>
      <c r="O646" s="136" t="str">
        <f t="shared" si="50"/>
        <v/>
      </c>
      <c r="P646" s="137" t="str">
        <f t="shared" si="51"/>
        <v/>
      </c>
    </row>
    <row r="647" spans="1:16" x14ac:dyDescent="0.3">
      <c r="A647" s="139" t="s">
        <v>35</v>
      </c>
      <c r="B647" s="138" t="s">
        <v>823</v>
      </c>
      <c r="C647" s="134"/>
      <c r="D647" s="132" t="s">
        <v>824</v>
      </c>
      <c r="E647" s="135"/>
      <c r="F647" s="140" t="s">
        <v>57</v>
      </c>
      <c r="G647" s="139">
        <v>2</v>
      </c>
      <c r="H647" s="135"/>
      <c r="I647" s="135"/>
      <c r="J647" s="136"/>
      <c r="K647" s="136"/>
      <c r="L647" s="136" t="str">
        <f t="shared" si="48"/>
        <v/>
      </c>
      <c r="M647" s="136"/>
      <c r="N647" s="136" t="str">
        <f t="shared" si="49"/>
        <v/>
      </c>
      <c r="O647" s="136" t="str">
        <f t="shared" si="50"/>
        <v/>
      </c>
      <c r="P647" s="137" t="str">
        <f t="shared" si="51"/>
        <v/>
      </c>
    </row>
    <row r="648" spans="1:16" ht="27.6" x14ac:dyDescent="0.3">
      <c r="A648" s="139" t="s">
        <v>35</v>
      </c>
      <c r="B648" s="138" t="s">
        <v>825</v>
      </c>
      <c r="C648" s="134"/>
      <c r="D648" s="132" t="s">
        <v>123</v>
      </c>
      <c r="E648" s="135"/>
      <c r="F648" s="140" t="s">
        <v>57</v>
      </c>
      <c r="G648" s="139">
        <v>2</v>
      </c>
      <c r="H648" s="135"/>
      <c r="I648" s="135"/>
      <c r="J648" s="136"/>
      <c r="K648" s="136"/>
      <c r="L648" s="136" t="str">
        <f t="shared" si="48"/>
        <v/>
      </c>
      <c r="M648" s="136"/>
      <c r="N648" s="136" t="str">
        <f t="shared" si="49"/>
        <v/>
      </c>
      <c r="O648" s="136" t="str">
        <f t="shared" si="50"/>
        <v/>
      </c>
      <c r="P648" s="137" t="str">
        <f t="shared" si="51"/>
        <v/>
      </c>
    </row>
    <row r="649" spans="1:16" x14ac:dyDescent="0.3">
      <c r="A649" s="139" t="s">
        <v>826</v>
      </c>
      <c r="B649" s="138" t="s">
        <v>827</v>
      </c>
      <c r="C649" s="134"/>
      <c r="D649" s="132" t="s">
        <v>828</v>
      </c>
      <c r="E649" s="135"/>
      <c r="F649" s="140" t="s">
        <v>57</v>
      </c>
      <c r="G649" s="139">
        <v>2</v>
      </c>
      <c r="H649" s="135"/>
      <c r="I649" s="135"/>
      <c r="J649" s="136"/>
      <c r="K649" s="136"/>
      <c r="L649" s="136" t="str">
        <f t="shared" si="48"/>
        <v/>
      </c>
      <c r="M649" s="136"/>
      <c r="N649" s="136" t="str">
        <f t="shared" si="49"/>
        <v/>
      </c>
      <c r="O649" s="136" t="str">
        <f t="shared" si="50"/>
        <v/>
      </c>
      <c r="P649" s="137" t="str">
        <f t="shared" si="51"/>
        <v/>
      </c>
    </row>
    <row r="650" spans="1:16" x14ac:dyDescent="0.3">
      <c r="A650" s="139" t="s">
        <v>829</v>
      </c>
      <c r="B650" s="138" t="s">
        <v>830</v>
      </c>
      <c r="C650" s="134"/>
      <c r="D650" s="132" t="s">
        <v>831</v>
      </c>
      <c r="E650" s="135"/>
      <c r="F650" s="140" t="s">
        <v>57</v>
      </c>
      <c r="G650" s="139">
        <v>2</v>
      </c>
      <c r="H650" s="135"/>
      <c r="I650" s="135"/>
      <c r="J650" s="136"/>
      <c r="K650" s="136"/>
      <c r="L650" s="136" t="str">
        <f t="shared" si="48"/>
        <v/>
      </c>
      <c r="M650" s="136"/>
      <c r="N650" s="136" t="str">
        <f t="shared" si="49"/>
        <v/>
      </c>
      <c r="O650" s="136" t="str">
        <f t="shared" si="50"/>
        <v/>
      </c>
      <c r="P650" s="137" t="str">
        <f t="shared" si="51"/>
        <v/>
      </c>
    </row>
    <row r="651" spans="1:16" x14ac:dyDescent="0.3">
      <c r="A651" s="139" t="s">
        <v>832</v>
      </c>
      <c r="B651" s="138" t="s">
        <v>833</v>
      </c>
      <c r="C651" s="134"/>
      <c r="D651" s="132" t="s">
        <v>834</v>
      </c>
      <c r="E651" s="135"/>
      <c r="F651" s="140" t="s">
        <v>57</v>
      </c>
      <c r="G651" s="139">
        <v>1</v>
      </c>
      <c r="H651" s="135"/>
      <c r="I651" s="135"/>
      <c r="J651" s="136"/>
      <c r="K651" s="136"/>
      <c r="L651" s="136" t="str">
        <f t="shared" si="48"/>
        <v/>
      </c>
      <c r="M651" s="136"/>
      <c r="N651" s="136" t="str">
        <f t="shared" si="49"/>
        <v/>
      </c>
      <c r="O651" s="136" t="str">
        <f t="shared" si="50"/>
        <v/>
      </c>
      <c r="P651" s="137" t="str">
        <f t="shared" si="51"/>
        <v/>
      </c>
    </row>
    <row r="652" spans="1:16" ht="41.4" x14ac:dyDescent="0.3">
      <c r="A652" s="139" t="s">
        <v>835</v>
      </c>
      <c r="B652" s="138" t="s">
        <v>836</v>
      </c>
      <c r="C652" s="134"/>
      <c r="D652" s="132" t="s">
        <v>837</v>
      </c>
      <c r="E652" s="135"/>
      <c r="F652" s="140" t="s">
        <v>57</v>
      </c>
      <c r="G652" s="139">
        <v>1</v>
      </c>
      <c r="H652" s="135"/>
      <c r="I652" s="135"/>
      <c r="J652" s="136"/>
      <c r="K652" s="136"/>
      <c r="L652" s="136" t="str">
        <f t="shared" si="48"/>
        <v/>
      </c>
      <c r="M652" s="136"/>
      <c r="N652" s="136" t="str">
        <f t="shared" si="49"/>
        <v/>
      </c>
      <c r="O652" s="136" t="str">
        <f t="shared" si="50"/>
        <v/>
      </c>
      <c r="P652" s="137" t="str">
        <f t="shared" si="51"/>
        <v/>
      </c>
    </row>
    <row r="653" spans="1:16" x14ac:dyDescent="0.3">
      <c r="A653" s="139" t="s">
        <v>838</v>
      </c>
      <c r="B653" s="138" t="s">
        <v>839</v>
      </c>
      <c r="C653" s="134"/>
      <c r="D653" s="132" t="s">
        <v>840</v>
      </c>
      <c r="E653" s="135"/>
      <c r="F653" s="140" t="s">
        <v>57</v>
      </c>
      <c r="G653" s="139">
        <v>1</v>
      </c>
      <c r="H653" s="135"/>
      <c r="I653" s="135"/>
      <c r="J653" s="136"/>
      <c r="K653" s="136"/>
      <c r="L653" s="136"/>
      <c r="M653" s="136"/>
      <c r="N653" s="136"/>
      <c r="O653" s="136"/>
      <c r="P653" s="137"/>
    </row>
    <row r="654" spans="1:16" x14ac:dyDescent="0.3">
      <c r="A654" s="132" t="s">
        <v>841</v>
      </c>
      <c r="B654" s="138" t="s">
        <v>842</v>
      </c>
      <c r="C654" s="134"/>
      <c r="D654" s="132" t="s">
        <v>843</v>
      </c>
      <c r="E654" s="135"/>
      <c r="F654" s="132" t="s">
        <v>57</v>
      </c>
      <c r="G654" s="132">
        <v>1</v>
      </c>
      <c r="H654" s="135"/>
      <c r="I654" s="135"/>
      <c r="J654" s="136"/>
      <c r="K654" s="136"/>
      <c r="L654" s="136" t="str">
        <f t="shared" ref="L654:L661" si="52">IF(J654="","",J654*K654)</f>
        <v/>
      </c>
      <c r="M654" s="136"/>
      <c r="N654" s="136" t="str">
        <f t="shared" ref="N654:N661" si="53">IF(J654="","",J654*M654)</f>
        <v/>
      </c>
      <c r="O654" s="136" t="str">
        <f t="shared" ref="O654:O661" si="54">IF(J654="","",K654+M654)</f>
        <v/>
      </c>
      <c r="P654" s="137" t="str">
        <f t="shared" ref="P654:P661" si="55">IF(J654="","",J654*O654)</f>
        <v/>
      </c>
    </row>
    <row r="655" spans="1:16" x14ac:dyDescent="0.3">
      <c r="A655" s="139" t="s">
        <v>35</v>
      </c>
      <c r="B655" s="138" t="s">
        <v>844</v>
      </c>
      <c r="C655" s="134"/>
      <c r="D655" s="132" t="s">
        <v>845</v>
      </c>
      <c r="E655" s="135"/>
      <c r="F655" s="140" t="s">
        <v>57</v>
      </c>
      <c r="G655" s="139">
        <v>2</v>
      </c>
      <c r="H655" s="135"/>
      <c r="I655" s="135"/>
      <c r="J655" s="136"/>
      <c r="K655" s="136"/>
      <c r="L655" s="136" t="str">
        <f t="shared" si="52"/>
        <v/>
      </c>
      <c r="M655" s="136"/>
      <c r="N655" s="136" t="str">
        <f t="shared" si="53"/>
        <v/>
      </c>
      <c r="O655" s="136" t="str">
        <f t="shared" si="54"/>
        <v/>
      </c>
      <c r="P655" s="137" t="str">
        <f t="shared" si="55"/>
        <v/>
      </c>
    </row>
    <row r="656" spans="1:16" ht="41.4" x14ac:dyDescent="0.3">
      <c r="A656" s="139" t="s">
        <v>74</v>
      </c>
      <c r="B656" s="138" t="s">
        <v>41</v>
      </c>
      <c r="C656" s="134"/>
      <c r="D656" s="132" t="s">
        <v>52</v>
      </c>
      <c r="E656" s="135"/>
      <c r="F656" s="140" t="s">
        <v>59</v>
      </c>
      <c r="G656" s="139">
        <v>1</v>
      </c>
      <c r="H656" s="135"/>
      <c r="I656" s="135"/>
      <c r="J656" s="136"/>
      <c r="K656" s="136"/>
      <c r="L656" s="136" t="str">
        <f t="shared" si="52"/>
        <v/>
      </c>
      <c r="M656" s="136"/>
      <c r="N656" s="136" t="str">
        <f t="shared" si="53"/>
        <v/>
      </c>
      <c r="O656" s="136" t="str">
        <f t="shared" si="54"/>
        <v/>
      </c>
      <c r="P656" s="137" t="str">
        <f t="shared" si="55"/>
        <v/>
      </c>
    </row>
    <row r="657" spans="1:16" x14ac:dyDescent="0.3">
      <c r="A657" s="142" t="s">
        <v>35</v>
      </c>
      <c r="B657" s="138" t="s">
        <v>846</v>
      </c>
      <c r="C657" s="134"/>
      <c r="D657" s="132" t="s">
        <v>123</v>
      </c>
      <c r="E657" s="135"/>
      <c r="F657" s="140" t="s">
        <v>57</v>
      </c>
      <c r="G657" s="139">
        <v>13</v>
      </c>
      <c r="H657" s="135"/>
      <c r="I657" s="143"/>
      <c r="J657" s="136"/>
      <c r="K657" s="136"/>
      <c r="L657" s="136" t="str">
        <f t="shared" si="52"/>
        <v/>
      </c>
      <c r="M657" s="136"/>
      <c r="N657" s="136" t="str">
        <f t="shared" si="53"/>
        <v/>
      </c>
      <c r="O657" s="136" t="str">
        <f t="shared" si="54"/>
        <v/>
      </c>
      <c r="P657" s="137" t="str">
        <f t="shared" si="55"/>
        <v/>
      </c>
    </row>
    <row r="658" spans="1:16" x14ac:dyDescent="0.3">
      <c r="A658" s="142" t="s">
        <v>35</v>
      </c>
      <c r="B658" s="138" t="s">
        <v>48</v>
      </c>
      <c r="C658" s="134"/>
      <c r="D658" s="132" t="s">
        <v>56</v>
      </c>
      <c r="E658" s="135"/>
      <c r="F658" s="140" t="s">
        <v>57</v>
      </c>
      <c r="G658" s="139">
        <v>4</v>
      </c>
      <c r="H658" s="135"/>
      <c r="I658" s="143"/>
      <c r="J658" s="136"/>
      <c r="K658" s="136"/>
      <c r="L658" s="136" t="str">
        <f t="shared" si="52"/>
        <v/>
      </c>
      <c r="M658" s="136"/>
      <c r="N658" s="136" t="str">
        <f t="shared" si="53"/>
        <v/>
      </c>
      <c r="O658" s="136" t="str">
        <f t="shared" si="54"/>
        <v/>
      </c>
      <c r="P658" s="137" t="str">
        <f t="shared" si="55"/>
        <v/>
      </c>
    </row>
    <row r="659" spans="1:16" x14ac:dyDescent="0.3">
      <c r="A659" s="142" t="s">
        <v>847</v>
      </c>
      <c r="B659" s="138" t="s">
        <v>848</v>
      </c>
      <c r="C659" s="134"/>
      <c r="D659" s="132" t="s">
        <v>849</v>
      </c>
      <c r="E659" s="135"/>
      <c r="F659" s="140" t="s">
        <v>57</v>
      </c>
      <c r="G659" s="139">
        <v>1</v>
      </c>
      <c r="H659" s="135"/>
      <c r="I659" s="143"/>
      <c r="J659" s="136"/>
      <c r="K659" s="136"/>
      <c r="L659" s="136" t="str">
        <f t="shared" si="52"/>
        <v/>
      </c>
      <c r="M659" s="136"/>
      <c r="N659" s="136" t="str">
        <f t="shared" si="53"/>
        <v/>
      </c>
      <c r="O659" s="136" t="str">
        <f t="shared" si="54"/>
        <v/>
      </c>
      <c r="P659" s="137" t="str">
        <f t="shared" si="55"/>
        <v/>
      </c>
    </row>
    <row r="660" spans="1:16" ht="29.1" customHeight="1" x14ac:dyDescent="0.3">
      <c r="A660" s="155"/>
      <c r="B660" s="156" t="s">
        <v>850</v>
      </c>
      <c r="C660" s="144"/>
      <c r="D660" s="132"/>
      <c r="E660" s="140"/>
      <c r="F660" s="140"/>
      <c r="G660" s="139"/>
      <c r="H660" s="135"/>
      <c r="I660" s="143"/>
      <c r="J660" s="136"/>
      <c r="K660" s="136"/>
      <c r="L660" s="136" t="str">
        <f t="shared" si="52"/>
        <v/>
      </c>
      <c r="M660" s="136"/>
      <c r="N660" s="136" t="str">
        <f t="shared" si="53"/>
        <v/>
      </c>
      <c r="O660" s="136" t="str">
        <f t="shared" si="54"/>
        <v/>
      </c>
      <c r="P660" s="137" t="str">
        <f t="shared" si="55"/>
        <v/>
      </c>
    </row>
    <row r="661" spans="1:16" x14ac:dyDescent="0.3">
      <c r="A661" s="142" t="s">
        <v>35</v>
      </c>
      <c r="B661" s="138" t="s">
        <v>851</v>
      </c>
      <c r="C661" s="144"/>
      <c r="D661" s="132" t="s">
        <v>123</v>
      </c>
      <c r="E661" s="132"/>
      <c r="F661" s="140" t="s">
        <v>271</v>
      </c>
      <c r="G661" s="139">
        <v>72.599999999999994</v>
      </c>
      <c r="H661" s="135"/>
      <c r="I661" s="143"/>
      <c r="J661" s="136"/>
      <c r="K661" s="136"/>
      <c r="L661" s="136" t="str">
        <f t="shared" si="52"/>
        <v/>
      </c>
      <c r="M661" s="136"/>
      <c r="N661" s="136" t="str">
        <f t="shared" si="53"/>
        <v/>
      </c>
      <c r="O661" s="136" t="str">
        <f t="shared" si="54"/>
        <v/>
      </c>
      <c r="P661" s="137" t="str">
        <f t="shared" si="55"/>
        <v/>
      </c>
    </row>
    <row r="662" spans="1:16" ht="33.9" customHeight="1" x14ac:dyDescent="0.3">
      <c r="A662" s="155"/>
      <c r="B662" s="167" t="s">
        <v>852</v>
      </c>
      <c r="C662" s="168"/>
      <c r="D662" s="155"/>
      <c r="E662" s="169"/>
      <c r="F662" s="155"/>
      <c r="G662" s="155"/>
      <c r="H662" s="169"/>
      <c r="I662" s="169"/>
      <c r="J662" s="155"/>
      <c r="K662" s="155"/>
      <c r="L662" s="155"/>
      <c r="M662" s="155"/>
      <c r="N662" s="155"/>
      <c r="O662" s="155"/>
      <c r="P662" s="155"/>
    </row>
    <row r="663" spans="1:16" x14ac:dyDescent="0.3">
      <c r="A663" s="155">
        <v>1</v>
      </c>
      <c r="B663" s="168" t="s">
        <v>853</v>
      </c>
      <c r="C663" s="168"/>
      <c r="D663" s="155" t="s">
        <v>854</v>
      </c>
      <c r="E663" s="169"/>
      <c r="F663" s="155" t="s">
        <v>57</v>
      </c>
      <c r="G663" s="155">
        <v>1</v>
      </c>
      <c r="H663" s="169"/>
      <c r="I663" s="169"/>
      <c r="J663" s="155"/>
      <c r="K663" s="155"/>
      <c r="L663" s="155"/>
      <c r="M663" s="155"/>
      <c r="N663" s="155"/>
      <c r="O663" s="155"/>
      <c r="P663" s="155"/>
    </row>
    <row r="664" spans="1:16" ht="41.4" x14ac:dyDescent="0.3">
      <c r="A664" s="155">
        <v>3</v>
      </c>
      <c r="B664" s="168" t="s">
        <v>855</v>
      </c>
      <c r="C664" s="168"/>
      <c r="D664" s="155" t="s">
        <v>856</v>
      </c>
      <c r="E664" s="169"/>
      <c r="F664" s="155" t="s">
        <v>57</v>
      </c>
      <c r="G664" s="155">
        <v>1</v>
      </c>
      <c r="H664" s="169"/>
      <c r="I664" s="169"/>
      <c r="J664" s="155"/>
      <c r="K664" s="155"/>
      <c r="L664" s="155"/>
      <c r="M664" s="155"/>
      <c r="N664" s="155"/>
      <c r="O664" s="155"/>
      <c r="P664" s="155"/>
    </row>
    <row r="665" spans="1:16" x14ac:dyDescent="0.3">
      <c r="A665" s="155">
        <v>4</v>
      </c>
      <c r="B665" s="168" t="s">
        <v>857</v>
      </c>
      <c r="C665" s="168"/>
      <c r="D665" s="155" t="s">
        <v>858</v>
      </c>
      <c r="E665" s="169"/>
      <c r="F665" s="155" t="s">
        <v>57</v>
      </c>
      <c r="G665" s="155">
        <v>1</v>
      </c>
      <c r="H665" s="169"/>
      <c r="I665" s="169"/>
      <c r="J665" s="155"/>
      <c r="K665" s="155"/>
      <c r="L665" s="155"/>
      <c r="M665" s="155"/>
      <c r="N665" s="155"/>
      <c r="O665" s="155"/>
      <c r="P665" s="155"/>
    </row>
    <row r="666" spans="1:16" x14ac:dyDescent="0.3">
      <c r="A666" s="155">
        <v>5</v>
      </c>
      <c r="B666" s="168" t="s">
        <v>859</v>
      </c>
      <c r="C666" s="168"/>
      <c r="D666" s="155" t="s">
        <v>860</v>
      </c>
      <c r="E666" s="169"/>
      <c r="F666" s="155" t="s">
        <v>57</v>
      </c>
      <c r="G666" s="155">
        <v>6</v>
      </c>
      <c r="H666" s="169"/>
      <c r="I666" s="169"/>
      <c r="J666" s="155"/>
      <c r="K666" s="155"/>
      <c r="L666" s="155"/>
      <c r="M666" s="155"/>
      <c r="N666" s="155"/>
      <c r="O666" s="155"/>
      <c r="P666" s="155"/>
    </row>
    <row r="667" spans="1:16" x14ac:dyDescent="0.3">
      <c r="A667" s="155" t="s">
        <v>35</v>
      </c>
      <c r="B667" s="168" t="s">
        <v>861</v>
      </c>
      <c r="C667" s="168"/>
      <c r="D667" s="155" t="s">
        <v>862</v>
      </c>
      <c r="E667" s="169"/>
      <c r="F667" s="155" t="s">
        <v>57</v>
      </c>
      <c r="G667" s="155">
        <v>2</v>
      </c>
      <c r="H667" s="169"/>
      <c r="I667" s="169"/>
      <c r="J667" s="155"/>
      <c r="K667" s="155"/>
      <c r="L667" s="155"/>
      <c r="M667" s="155"/>
      <c r="N667" s="155"/>
      <c r="O667" s="155"/>
      <c r="P667" s="155"/>
    </row>
    <row r="668" spans="1:16" x14ac:dyDescent="0.3">
      <c r="A668" s="155">
        <v>6</v>
      </c>
      <c r="B668" s="168" t="s">
        <v>863</v>
      </c>
      <c r="C668" s="168"/>
      <c r="D668" s="155" t="s">
        <v>864</v>
      </c>
      <c r="E668" s="169"/>
      <c r="F668" s="155" t="s">
        <v>57</v>
      </c>
      <c r="G668" s="155">
        <v>2</v>
      </c>
      <c r="H668" s="169"/>
      <c r="I668" s="169"/>
      <c r="J668" s="155"/>
      <c r="K668" s="155"/>
      <c r="L668" s="155"/>
      <c r="M668" s="155"/>
      <c r="N668" s="155"/>
      <c r="O668" s="155"/>
      <c r="P668" s="155"/>
    </row>
    <row r="669" spans="1:16" x14ac:dyDescent="0.3">
      <c r="A669" s="155">
        <v>7</v>
      </c>
      <c r="B669" s="168" t="s">
        <v>865</v>
      </c>
      <c r="C669" s="168"/>
      <c r="D669" s="155" t="s">
        <v>866</v>
      </c>
      <c r="E669" s="169"/>
      <c r="F669" s="155" t="s">
        <v>57</v>
      </c>
      <c r="G669" s="155">
        <v>2</v>
      </c>
      <c r="H669" s="169"/>
      <c r="I669" s="169"/>
      <c r="J669" s="169"/>
      <c r="K669" s="169"/>
      <c r="L669" s="169"/>
      <c r="M669" s="169"/>
      <c r="N669" s="169"/>
      <c r="O669" s="169"/>
      <c r="P669" s="169"/>
    </row>
    <row r="670" spans="1:16" x14ac:dyDescent="0.3">
      <c r="A670" s="155">
        <v>11</v>
      </c>
      <c r="B670" s="168" t="s">
        <v>867</v>
      </c>
      <c r="C670" s="168"/>
      <c r="D670" s="155" t="s">
        <v>868</v>
      </c>
      <c r="E670" s="169"/>
      <c r="F670" s="155" t="s">
        <v>57</v>
      </c>
      <c r="G670" s="155">
        <v>30</v>
      </c>
      <c r="H670" s="169"/>
      <c r="I670" s="169"/>
      <c r="J670" s="169"/>
      <c r="K670" s="169"/>
      <c r="L670" s="169"/>
      <c r="M670" s="169"/>
      <c r="N670" s="169"/>
      <c r="O670" s="169"/>
      <c r="P670" s="169"/>
    </row>
    <row r="671" spans="1:16" x14ac:dyDescent="0.3">
      <c r="A671" s="155">
        <v>8</v>
      </c>
      <c r="B671" s="168" t="s">
        <v>869</v>
      </c>
      <c r="C671" s="168"/>
      <c r="D671" s="155" t="s">
        <v>870</v>
      </c>
      <c r="E671" s="169"/>
      <c r="F671" s="155" t="s">
        <v>57</v>
      </c>
      <c r="G671" s="155">
        <v>2</v>
      </c>
      <c r="H671" s="169"/>
      <c r="I671" s="169"/>
      <c r="J671" s="169"/>
      <c r="K671" s="169"/>
      <c r="L671" s="169"/>
      <c r="M671" s="169"/>
      <c r="N671" s="169"/>
      <c r="O671" s="169"/>
      <c r="P671" s="169"/>
    </row>
    <row r="672" spans="1:16" x14ac:dyDescent="0.3">
      <c r="A672" s="155">
        <v>9</v>
      </c>
      <c r="B672" s="168" t="s">
        <v>871</v>
      </c>
      <c r="C672" s="168"/>
      <c r="D672" s="155" t="s">
        <v>872</v>
      </c>
      <c r="E672" s="169"/>
      <c r="F672" s="155" t="s">
        <v>57</v>
      </c>
      <c r="G672" s="155">
        <v>2</v>
      </c>
      <c r="H672" s="169"/>
      <c r="I672" s="169"/>
      <c r="J672" s="169"/>
      <c r="K672" s="169"/>
      <c r="L672" s="169"/>
      <c r="M672" s="169"/>
      <c r="N672" s="169"/>
      <c r="O672" s="169"/>
      <c r="P672" s="169"/>
    </row>
    <row r="673" spans="1:16" x14ac:dyDescent="0.3">
      <c r="A673" s="155" t="s">
        <v>35</v>
      </c>
      <c r="B673" s="168" t="s">
        <v>873</v>
      </c>
      <c r="C673" s="168"/>
      <c r="D673" s="155" t="s">
        <v>874</v>
      </c>
      <c r="E673" s="169"/>
      <c r="F673" s="155" t="s">
        <v>57</v>
      </c>
      <c r="G673" s="155">
        <v>30</v>
      </c>
      <c r="H673" s="169"/>
      <c r="I673" s="169"/>
      <c r="J673" s="169"/>
      <c r="K673" s="169"/>
      <c r="L673" s="169"/>
      <c r="M673" s="169"/>
      <c r="N673" s="169"/>
      <c r="O673" s="169"/>
      <c r="P673" s="169"/>
    </row>
    <row r="674" spans="1:16" x14ac:dyDescent="0.3">
      <c r="A674" s="155" t="s">
        <v>35</v>
      </c>
      <c r="B674" s="168" t="s">
        <v>875</v>
      </c>
      <c r="C674" s="168"/>
      <c r="D674" s="155" t="s">
        <v>876</v>
      </c>
      <c r="E674" s="169"/>
      <c r="F674" s="155" t="s">
        <v>57</v>
      </c>
      <c r="G674" s="155">
        <v>30</v>
      </c>
      <c r="H674" s="169"/>
      <c r="I674" s="169"/>
      <c r="J674" s="169"/>
      <c r="K674" s="169"/>
      <c r="L674" s="169"/>
      <c r="M674" s="169"/>
      <c r="N674" s="169"/>
      <c r="O674" s="169"/>
      <c r="P674" s="169"/>
    </row>
    <row r="675" spans="1:16" ht="55.2" x14ac:dyDescent="0.3">
      <c r="A675" s="155">
        <v>10</v>
      </c>
      <c r="B675" s="168" t="s">
        <v>877</v>
      </c>
      <c r="C675" s="168"/>
      <c r="D675" s="155" t="s">
        <v>878</v>
      </c>
      <c r="E675" s="169"/>
      <c r="F675" s="155" t="s">
        <v>57</v>
      </c>
      <c r="G675" s="155">
        <v>2</v>
      </c>
      <c r="H675" s="169"/>
      <c r="I675" s="169"/>
      <c r="J675" s="169"/>
      <c r="K675" s="169"/>
      <c r="L675" s="169"/>
      <c r="M675" s="169"/>
      <c r="N675" s="169"/>
      <c r="O675" s="169"/>
      <c r="P675" s="169"/>
    </row>
    <row r="676" spans="1:16" ht="27.6" x14ac:dyDescent="0.3">
      <c r="A676" s="155" t="s">
        <v>35</v>
      </c>
      <c r="B676" s="168" t="s">
        <v>879</v>
      </c>
      <c r="C676" s="168"/>
      <c r="D676" s="155" t="s">
        <v>880</v>
      </c>
      <c r="E676" s="169"/>
      <c r="F676" s="155" t="s">
        <v>57</v>
      </c>
      <c r="G676" s="155">
        <v>30</v>
      </c>
      <c r="H676" s="169"/>
      <c r="I676" s="169"/>
      <c r="J676" s="169"/>
      <c r="K676" s="169"/>
      <c r="L676" s="169"/>
      <c r="M676" s="169"/>
      <c r="N676" s="169"/>
      <c r="O676" s="169"/>
      <c r="P676" s="169"/>
    </row>
    <row r="677" spans="1:16" x14ac:dyDescent="0.3">
      <c r="A677" s="155">
        <v>12</v>
      </c>
      <c r="B677" s="168" t="s">
        <v>881</v>
      </c>
      <c r="C677" s="168"/>
      <c r="D677" s="155" t="s">
        <v>882</v>
      </c>
      <c r="E677" s="169"/>
      <c r="F677" s="155" t="s">
        <v>57</v>
      </c>
      <c r="G677" s="155">
        <v>10</v>
      </c>
      <c r="H677" s="169"/>
      <c r="I677" s="169"/>
      <c r="J677" s="169"/>
      <c r="K677" s="169"/>
      <c r="L677" s="169"/>
      <c r="M677" s="169"/>
      <c r="N677" s="169"/>
      <c r="O677" s="169"/>
      <c r="P677" s="169"/>
    </row>
    <row r="678" spans="1:16" x14ac:dyDescent="0.3">
      <c r="A678" s="155">
        <v>13</v>
      </c>
      <c r="B678" s="168" t="s">
        <v>883</v>
      </c>
      <c r="C678" s="168"/>
      <c r="D678" s="155" t="s">
        <v>884</v>
      </c>
      <c r="E678" s="169"/>
      <c r="F678" s="155" t="s">
        <v>57</v>
      </c>
      <c r="G678" s="155">
        <v>12</v>
      </c>
      <c r="H678" s="169"/>
      <c r="I678" s="169"/>
      <c r="J678" s="169"/>
      <c r="K678" s="169"/>
      <c r="L678" s="169"/>
      <c r="M678" s="169"/>
      <c r="N678" s="169"/>
      <c r="O678" s="169"/>
      <c r="P678" s="169"/>
    </row>
    <row r="679" spans="1:16" x14ac:dyDescent="0.3">
      <c r="A679" s="155">
        <v>14</v>
      </c>
      <c r="B679" s="168" t="s">
        <v>885</v>
      </c>
      <c r="C679" s="168"/>
      <c r="D679" s="155"/>
      <c r="E679" s="169"/>
      <c r="F679" s="155" t="s">
        <v>57</v>
      </c>
      <c r="G679" s="155">
        <v>2</v>
      </c>
      <c r="H679" s="169"/>
      <c r="I679" s="169"/>
      <c r="J679" s="169"/>
      <c r="K679" s="169"/>
      <c r="L679" s="169"/>
      <c r="M679" s="169"/>
      <c r="N679" s="169"/>
      <c r="O679" s="169"/>
      <c r="P679" s="169"/>
    </row>
    <row r="680" spans="1:16" x14ac:dyDescent="0.3">
      <c r="A680" s="155" t="s">
        <v>35</v>
      </c>
      <c r="B680" s="168" t="s">
        <v>886</v>
      </c>
      <c r="C680" s="168"/>
      <c r="D680" s="155" t="s">
        <v>887</v>
      </c>
      <c r="E680" s="169"/>
      <c r="F680" s="155" t="s">
        <v>57</v>
      </c>
      <c r="G680" s="155">
        <v>10</v>
      </c>
      <c r="H680" s="169"/>
      <c r="I680" s="169"/>
      <c r="J680" s="169"/>
      <c r="K680" s="169"/>
      <c r="L680" s="169"/>
      <c r="M680" s="169"/>
      <c r="N680" s="169"/>
      <c r="O680" s="169"/>
      <c r="P680" s="169"/>
    </row>
    <row r="681" spans="1:16" ht="35.700000000000003" customHeight="1" x14ac:dyDescent="0.3">
      <c r="A681" s="155"/>
      <c r="B681" s="167" t="s">
        <v>888</v>
      </c>
      <c r="C681" s="168"/>
      <c r="D681" s="155"/>
      <c r="E681" s="169"/>
      <c r="F681" s="155"/>
      <c r="G681" s="155"/>
      <c r="H681" s="169"/>
      <c r="I681" s="169"/>
      <c r="J681" s="169"/>
      <c r="K681" s="169"/>
      <c r="L681" s="169"/>
      <c r="M681" s="169"/>
      <c r="N681" s="169"/>
      <c r="O681" s="169"/>
      <c r="P681" s="169"/>
    </row>
    <row r="682" spans="1:16" x14ac:dyDescent="0.3">
      <c r="A682" s="155" t="s">
        <v>35</v>
      </c>
      <c r="B682" s="168" t="s">
        <v>889</v>
      </c>
      <c r="C682" s="168"/>
      <c r="D682" s="155" t="s">
        <v>890</v>
      </c>
      <c r="E682" s="169"/>
      <c r="F682" s="155" t="s">
        <v>57</v>
      </c>
      <c r="G682" s="155">
        <v>6</v>
      </c>
      <c r="H682" s="169"/>
      <c r="I682" s="169"/>
      <c r="J682" s="169"/>
      <c r="K682" s="169"/>
      <c r="L682" s="169"/>
      <c r="M682" s="169"/>
      <c r="N682" s="169"/>
      <c r="O682" s="169"/>
      <c r="P682" s="169"/>
    </row>
    <row r="683" spans="1:16" x14ac:dyDescent="0.3">
      <c r="A683" s="155" t="s">
        <v>35</v>
      </c>
      <c r="B683" s="168" t="s">
        <v>891</v>
      </c>
      <c r="C683" s="168"/>
      <c r="D683" s="155" t="s">
        <v>892</v>
      </c>
      <c r="E683" s="169"/>
      <c r="F683" s="155" t="s">
        <v>57</v>
      </c>
      <c r="G683" s="155">
        <v>6</v>
      </c>
      <c r="H683" s="169"/>
      <c r="I683" s="169"/>
      <c r="J683" s="169"/>
      <c r="K683" s="169"/>
      <c r="L683" s="169"/>
      <c r="M683" s="169"/>
      <c r="N683" s="169"/>
      <c r="O683" s="169"/>
      <c r="P683" s="169"/>
    </row>
    <row r="684" spans="1:16" x14ac:dyDescent="0.3">
      <c r="A684" s="155" t="s">
        <v>35</v>
      </c>
      <c r="B684" s="168" t="s">
        <v>893</v>
      </c>
      <c r="C684" s="168"/>
      <c r="D684" s="155" t="s">
        <v>894</v>
      </c>
      <c r="E684" s="169"/>
      <c r="F684" s="155" t="s">
        <v>57</v>
      </c>
      <c r="G684" s="155">
        <v>2</v>
      </c>
      <c r="H684" s="169"/>
      <c r="I684" s="169"/>
      <c r="J684" s="169"/>
      <c r="K684" s="169"/>
      <c r="L684" s="169"/>
      <c r="M684" s="169"/>
      <c r="N684" s="169"/>
      <c r="O684" s="169"/>
      <c r="P684" s="169"/>
    </row>
    <row r="685" spans="1:16" ht="41.4" x14ac:dyDescent="0.3">
      <c r="A685" s="155" t="s">
        <v>35</v>
      </c>
      <c r="B685" s="168" t="s">
        <v>895</v>
      </c>
      <c r="C685" s="168"/>
      <c r="D685" s="155" t="s">
        <v>896</v>
      </c>
      <c r="E685" s="169"/>
      <c r="F685" s="155" t="s">
        <v>57</v>
      </c>
      <c r="G685" s="155">
        <v>1</v>
      </c>
      <c r="H685" s="169"/>
      <c r="I685" s="169"/>
      <c r="J685" s="169"/>
      <c r="K685" s="169"/>
      <c r="L685" s="169"/>
      <c r="M685" s="169"/>
      <c r="N685" s="169"/>
      <c r="O685" s="169"/>
      <c r="P685" s="169"/>
    </row>
    <row r="686" spans="1:16" x14ac:dyDescent="0.3">
      <c r="A686" s="155" t="s">
        <v>35</v>
      </c>
      <c r="B686" s="168" t="s">
        <v>897</v>
      </c>
      <c r="C686" s="168"/>
      <c r="D686" s="155" t="s">
        <v>898</v>
      </c>
      <c r="E686" s="169"/>
      <c r="F686" s="155" t="s">
        <v>57</v>
      </c>
      <c r="G686" s="155">
        <v>2</v>
      </c>
      <c r="H686" s="169"/>
      <c r="I686" s="169"/>
      <c r="J686" s="169"/>
      <c r="K686" s="169"/>
      <c r="L686" s="169"/>
      <c r="M686" s="169"/>
      <c r="N686" s="169"/>
      <c r="O686" s="169"/>
      <c r="P686" s="169"/>
    </row>
    <row r="687" spans="1:16" x14ac:dyDescent="0.3">
      <c r="A687" s="155" t="s">
        <v>35</v>
      </c>
      <c r="B687" s="168" t="s">
        <v>899</v>
      </c>
      <c r="C687" s="168"/>
      <c r="D687" s="155" t="s">
        <v>900</v>
      </c>
      <c r="E687" s="169"/>
      <c r="F687" s="155" t="s">
        <v>57</v>
      </c>
      <c r="G687" s="155">
        <v>20</v>
      </c>
      <c r="H687" s="169"/>
      <c r="I687" s="169"/>
      <c r="J687" s="169"/>
      <c r="K687" s="169"/>
      <c r="L687" s="169"/>
      <c r="M687" s="169"/>
      <c r="N687" s="169"/>
      <c r="O687" s="169"/>
      <c r="P687" s="169"/>
    </row>
    <row r="688" spans="1:16" x14ac:dyDescent="0.3">
      <c r="A688" s="155" t="s">
        <v>35</v>
      </c>
      <c r="B688" s="168" t="s">
        <v>901</v>
      </c>
      <c r="C688" s="168"/>
      <c r="D688" s="155" t="s">
        <v>902</v>
      </c>
      <c r="E688" s="169"/>
      <c r="F688" s="155" t="s">
        <v>57</v>
      </c>
      <c r="G688" s="155">
        <v>2</v>
      </c>
      <c r="H688" s="169"/>
      <c r="I688" s="169"/>
      <c r="J688" s="169"/>
      <c r="K688" s="169"/>
      <c r="L688" s="169"/>
      <c r="M688" s="169"/>
      <c r="N688" s="169"/>
      <c r="O688" s="169"/>
      <c r="P688" s="169"/>
    </row>
    <row r="689" spans="1:16" ht="27.6" x14ac:dyDescent="0.3">
      <c r="A689" s="155" t="s">
        <v>35</v>
      </c>
      <c r="B689" s="168" t="s">
        <v>903</v>
      </c>
      <c r="C689" s="168"/>
      <c r="D689" s="155" t="s">
        <v>904</v>
      </c>
      <c r="E689" s="169"/>
      <c r="F689" s="155" t="s">
        <v>57</v>
      </c>
      <c r="G689" s="155">
        <v>2</v>
      </c>
      <c r="H689" s="169"/>
      <c r="I689" s="169"/>
      <c r="J689" s="169"/>
      <c r="K689" s="169"/>
      <c r="L689" s="169"/>
      <c r="M689" s="169"/>
      <c r="N689" s="169"/>
      <c r="O689" s="169"/>
      <c r="P689" s="169"/>
    </row>
    <row r="690" spans="1:16" x14ac:dyDescent="0.3">
      <c r="A690" s="155" t="s">
        <v>35</v>
      </c>
      <c r="B690" s="168" t="s">
        <v>905</v>
      </c>
      <c r="C690" s="168"/>
      <c r="D690" s="155" t="s">
        <v>906</v>
      </c>
      <c r="E690" s="169"/>
      <c r="F690" s="155" t="s">
        <v>57</v>
      </c>
      <c r="G690" s="155">
        <v>10</v>
      </c>
      <c r="H690" s="169"/>
      <c r="I690" s="169"/>
      <c r="J690" s="169"/>
      <c r="K690" s="169"/>
      <c r="L690" s="169"/>
      <c r="M690" s="169"/>
      <c r="N690" s="169"/>
      <c r="O690" s="169"/>
      <c r="P690" s="169"/>
    </row>
    <row r="691" spans="1:16" ht="35.700000000000003" customHeight="1" x14ac:dyDescent="0.3">
      <c r="A691" s="155"/>
      <c r="B691" s="167" t="s">
        <v>888</v>
      </c>
      <c r="C691" s="168"/>
      <c r="D691" s="155"/>
      <c r="E691" s="169"/>
      <c r="F691" s="155"/>
      <c r="G691" s="155"/>
      <c r="H691" s="169"/>
      <c r="I691" s="169"/>
      <c r="J691" s="169"/>
      <c r="K691" s="169"/>
      <c r="L691" s="169"/>
      <c r="M691" s="169"/>
      <c r="N691" s="169"/>
      <c r="O691" s="169"/>
      <c r="P691" s="169"/>
    </row>
    <row r="692" spans="1:16" ht="55.2" x14ac:dyDescent="0.3">
      <c r="A692" s="155">
        <v>15</v>
      </c>
      <c r="B692" s="168" t="s">
        <v>907</v>
      </c>
      <c r="C692" s="168"/>
      <c r="D692" s="155" t="s">
        <v>908</v>
      </c>
      <c r="E692" s="169"/>
      <c r="F692" s="155" t="s">
        <v>57</v>
      </c>
      <c r="G692" s="155">
        <v>2</v>
      </c>
      <c r="H692" s="169"/>
      <c r="I692" s="169"/>
      <c r="J692" s="169"/>
      <c r="K692" s="169"/>
      <c r="L692" s="169"/>
      <c r="M692" s="169"/>
      <c r="N692" s="169"/>
      <c r="O692" s="169"/>
      <c r="P692" s="169"/>
    </row>
    <row r="693" spans="1:16" x14ac:dyDescent="0.3">
      <c r="A693" s="155" t="s">
        <v>35</v>
      </c>
      <c r="B693" s="168" t="s">
        <v>909</v>
      </c>
      <c r="C693" s="168"/>
      <c r="D693" s="155" t="s">
        <v>910</v>
      </c>
      <c r="E693" s="169"/>
      <c r="F693" s="155" t="s">
        <v>59</v>
      </c>
      <c r="G693" s="155">
        <v>15</v>
      </c>
      <c r="H693" s="169"/>
      <c r="I693" s="169"/>
      <c r="J693" s="169"/>
      <c r="K693" s="169"/>
      <c r="L693" s="169"/>
      <c r="M693" s="169"/>
      <c r="N693" s="169"/>
      <c r="O693" s="169"/>
      <c r="P693" s="169"/>
    </row>
    <row r="694" spans="1:16" x14ac:dyDescent="0.3">
      <c r="A694" s="155" t="s">
        <v>35</v>
      </c>
      <c r="B694" s="168" t="s">
        <v>911</v>
      </c>
      <c r="C694" s="168"/>
      <c r="D694" s="155" t="s">
        <v>912</v>
      </c>
      <c r="E694" s="169"/>
      <c r="F694" s="155" t="s">
        <v>57</v>
      </c>
      <c r="G694" s="155">
        <v>1</v>
      </c>
      <c r="H694" s="169"/>
      <c r="I694" s="169"/>
      <c r="J694" s="169"/>
      <c r="K694" s="169"/>
      <c r="L694" s="169"/>
      <c r="M694" s="169"/>
      <c r="N694" s="169"/>
      <c r="O694" s="169"/>
      <c r="P694" s="169"/>
    </row>
    <row r="695" spans="1:16" x14ac:dyDescent="0.3">
      <c r="A695" s="155" t="s">
        <v>35</v>
      </c>
      <c r="B695" s="168" t="s">
        <v>913</v>
      </c>
      <c r="C695" s="168"/>
      <c r="D695" s="155" t="s">
        <v>914</v>
      </c>
      <c r="E695" s="169"/>
      <c r="F695" s="155" t="s">
        <v>57</v>
      </c>
      <c r="G695" s="155">
        <v>4</v>
      </c>
      <c r="H695" s="169"/>
      <c r="I695" s="169"/>
      <c r="J695" s="169"/>
      <c r="K695" s="169"/>
      <c r="L695" s="169"/>
      <c r="M695" s="169"/>
      <c r="N695" s="169"/>
      <c r="O695" s="169"/>
      <c r="P695" s="169"/>
    </row>
    <row r="696" spans="1:16" x14ac:dyDescent="0.3">
      <c r="A696" s="155" t="s">
        <v>35</v>
      </c>
      <c r="B696" s="168" t="s">
        <v>9</v>
      </c>
      <c r="C696" s="168"/>
      <c r="D696" s="155" t="s">
        <v>915</v>
      </c>
      <c r="E696" s="169"/>
      <c r="F696" s="155" t="s">
        <v>57</v>
      </c>
      <c r="G696" s="155">
        <v>40</v>
      </c>
      <c r="H696" s="169"/>
      <c r="I696" s="169"/>
      <c r="J696" s="169"/>
      <c r="K696" s="169"/>
      <c r="L696" s="169"/>
      <c r="M696" s="169"/>
      <c r="N696" s="169"/>
      <c r="O696" s="169"/>
      <c r="P696" s="169"/>
    </row>
    <row r="697" spans="1:16" x14ac:dyDescent="0.3">
      <c r="A697" s="155" t="s">
        <v>35</v>
      </c>
      <c r="B697" s="168" t="s">
        <v>916</v>
      </c>
      <c r="C697" s="168"/>
      <c r="D697" s="155" t="s">
        <v>917</v>
      </c>
      <c r="E697" s="169"/>
      <c r="F697" s="155" t="s">
        <v>57</v>
      </c>
      <c r="G697" s="155">
        <v>10</v>
      </c>
      <c r="H697" s="169"/>
      <c r="I697" s="169"/>
      <c r="J697" s="169"/>
      <c r="K697" s="169"/>
      <c r="L697" s="169"/>
      <c r="M697" s="169"/>
      <c r="N697" s="169"/>
      <c r="O697" s="169"/>
      <c r="P697" s="169"/>
    </row>
    <row r="698" spans="1:16" x14ac:dyDescent="0.3">
      <c r="A698" s="155" t="s">
        <v>35</v>
      </c>
      <c r="B698" s="168" t="s">
        <v>918</v>
      </c>
      <c r="C698" s="168"/>
      <c r="D698" s="155" t="s">
        <v>919</v>
      </c>
      <c r="E698" s="169"/>
      <c r="F698" s="155" t="s">
        <v>57</v>
      </c>
      <c r="G698" s="155">
        <v>10</v>
      </c>
      <c r="H698" s="169"/>
      <c r="I698" s="169"/>
      <c r="J698" s="169"/>
      <c r="K698" s="169"/>
      <c r="L698" s="169"/>
      <c r="M698" s="169"/>
      <c r="N698" s="169"/>
      <c r="O698" s="169"/>
      <c r="P698" s="169"/>
    </row>
    <row r="699" spans="1:16" x14ac:dyDescent="0.3">
      <c r="A699" s="155" t="s">
        <v>35</v>
      </c>
      <c r="B699" s="168" t="s">
        <v>10</v>
      </c>
      <c r="C699" s="168"/>
      <c r="D699" s="155" t="s">
        <v>920</v>
      </c>
      <c r="E699" s="169"/>
      <c r="F699" s="155" t="s">
        <v>57</v>
      </c>
      <c r="G699" s="155">
        <v>30</v>
      </c>
      <c r="H699" s="169"/>
      <c r="I699" s="169"/>
      <c r="J699" s="169"/>
      <c r="K699" s="169"/>
      <c r="L699" s="169"/>
      <c r="M699" s="169"/>
      <c r="N699" s="169"/>
      <c r="O699" s="169"/>
      <c r="P699" s="169"/>
    </row>
    <row r="700" spans="1:16" x14ac:dyDescent="0.3">
      <c r="A700" s="155" t="s">
        <v>35</v>
      </c>
      <c r="B700" s="168" t="s">
        <v>921</v>
      </c>
      <c r="C700" s="168"/>
      <c r="D700" s="155" t="s">
        <v>922</v>
      </c>
      <c r="E700" s="169"/>
      <c r="F700" s="155" t="s">
        <v>57</v>
      </c>
      <c r="G700" s="155">
        <v>30</v>
      </c>
      <c r="H700" s="169"/>
      <c r="I700" s="169"/>
      <c r="J700" s="169"/>
      <c r="K700" s="169"/>
      <c r="L700" s="169"/>
      <c r="M700" s="169"/>
      <c r="N700" s="169"/>
      <c r="O700" s="169"/>
      <c r="P700" s="169"/>
    </row>
    <row r="701" spans="1:16" x14ac:dyDescent="0.3">
      <c r="A701" s="155" t="s">
        <v>35</v>
      </c>
      <c r="B701" s="168" t="s">
        <v>11</v>
      </c>
      <c r="C701" s="168"/>
      <c r="D701" s="155" t="s">
        <v>923</v>
      </c>
      <c r="E701" s="169"/>
      <c r="F701" s="155" t="s">
        <v>57</v>
      </c>
      <c r="G701" s="155">
        <v>10</v>
      </c>
      <c r="H701" s="169"/>
      <c r="I701" s="169"/>
      <c r="J701" s="169"/>
      <c r="K701" s="169"/>
      <c r="L701" s="169"/>
      <c r="M701" s="169"/>
      <c r="N701" s="169"/>
      <c r="O701" s="169"/>
      <c r="P701" s="169"/>
    </row>
    <row r="702" spans="1:16" x14ac:dyDescent="0.3">
      <c r="A702" s="155" t="s">
        <v>35</v>
      </c>
      <c r="B702" s="168" t="s">
        <v>899</v>
      </c>
      <c r="C702" s="168"/>
      <c r="D702" s="155" t="s">
        <v>900</v>
      </c>
      <c r="E702" s="169"/>
      <c r="F702" s="155" t="s">
        <v>57</v>
      </c>
      <c r="G702" s="155">
        <v>10</v>
      </c>
      <c r="H702" s="169"/>
      <c r="I702" s="169"/>
      <c r="J702" s="169"/>
      <c r="K702" s="169"/>
      <c r="L702" s="169"/>
      <c r="M702" s="169"/>
      <c r="N702" s="169"/>
      <c r="O702" s="169"/>
      <c r="P702" s="169"/>
    </row>
    <row r="703" spans="1:16" x14ac:dyDescent="0.3">
      <c r="A703" s="155" t="s">
        <v>35</v>
      </c>
      <c r="B703" s="168" t="s">
        <v>924</v>
      </c>
      <c r="C703" s="168"/>
      <c r="D703" s="155" t="s">
        <v>925</v>
      </c>
      <c r="E703" s="169"/>
      <c r="F703" s="155" t="s">
        <v>57</v>
      </c>
      <c r="G703" s="155">
        <v>30</v>
      </c>
      <c r="H703" s="169"/>
      <c r="I703" s="169"/>
      <c r="J703" s="169"/>
      <c r="K703" s="169"/>
      <c r="L703" s="169"/>
      <c r="M703" s="169"/>
      <c r="N703" s="169"/>
      <c r="O703" s="169"/>
      <c r="P703" s="169"/>
    </row>
    <row r="704" spans="1:16" x14ac:dyDescent="0.3">
      <c r="A704" s="155" t="s">
        <v>35</v>
      </c>
      <c r="B704" s="168" t="s">
        <v>926</v>
      </c>
      <c r="C704" s="168"/>
      <c r="D704" s="155" t="s">
        <v>123</v>
      </c>
      <c r="E704" s="169"/>
      <c r="F704" s="155" t="s">
        <v>206</v>
      </c>
      <c r="G704" s="155">
        <v>15</v>
      </c>
      <c r="H704" s="169"/>
      <c r="I704" s="169"/>
      <c r="J704" s="169"/>
      <c r="K704" s="169"/>
      <c r="L704" s="169"/>
      <c r="M704" s="169"/>
      <c r="N704" s="169"/>
      <c r="O704" s="169"/>
      <c r="P704" s="169"/>
    </row>
    <row r="705" spans="1:16" x14ac:dyDescent="0.3">
      <c r="A705" s="155" t="s">
        <v>35</v>
      </c>
      <c r="B705" s="168" t="s">
        <v>927</v>
      </c>
      <c r="C705" s="168"/>
      <c r="D705" s="155" t="s">
        <v>123</v>
      </c>
      <c r="E705" s="169"/>
      <c r="F705" s="155" t="s">
        <v>206</v>
      </c>
      <c r="G705" s="155">
        <v>15</v>
      </c>
      <c r="H705" s="169"/>
      <c r="I705" s="169"/>
      <c r="J705" s="169"/>
      <c r="K705" s="169"/>
      <c r="L705" s="169"/>
      <c r="M705" s="169"/>
      <c r="N705" s="169"/>
      <c r="O705" s="169"/>
      <c r="P705" s="169"/>
    </row>
    <row r="706" spans="1:16" x14ac:dyDescent="0.3">
      <c r="A706" s="155" t="s">
        <v>35</v>
      </c>
      <c r="B706" s="168" t="s">
        <v>928</v>
      </c>
      <c r="C706" s="168"/>
      <c r="D706" s="155" t="s">
        <v>929</v>
      </c>
      <c r="E706" s="169"/>
      <c r="F706" s="155" t="s">
        <v>57</v>
      </c>
      <c r="G706" s="155">
        <v>16</v>
      </c>
      <c r="H706" s="169"/>
      <c r="I706" s="169"/>
      <c r="J706" s="169"/>
      <c r="K706" s="169"/>
      <c r="L706" s="169"/>
      <c r="M706" s="169"/>
      <c r="N706" s="169"/>
      <c r="O706" s="169"/>
      <c r="P706" s="169"/>
    </row>
    <row r="707" spans="1:16" x14ac:dyDescent="0.3">
      <c r="A707" s="155" t="s">
        <v>35</v>
      </c>
      <c r="B707" s="168" t="s">
        <v>930</v>
      </c>
      <c r="C707" s="168"/>
      <c r="D707" s="155" t="s">
        <v>931</v>
      </c>
      <c r="E707" s="169"/>
      <c r="F707" s="155" t="s">
        <v>57</v>
      </c>
      <c r="G707" s="155">
        <v>10</v>
      </c>
      <c r="H707" s="169"/>
      <c r="I707" s="169"/>
      <c r="J707" s="169"/>
      <c r="K707" s="169"/>
      <c r="L707" s="169"/>
      <c r="M707" s="169"/>
      <c r="N707" s="169"/>
      <c r="O707" s="169"/>
      <c r="P707" s="169"/>
    </row>
    <row r="708" spans="1:16" x14ac:dyDescent="0.3">
      <c r="A708" s="155" t="s">
        <v>35</v>
      </c>
      <c r="B708" s="168" t="s">
        <v>932</v>
      </c>
      <c r="C708" s="168"/>
      <c r="D708" s="155" t="s">
        <v>933</v>
      </c>
      <c r="E708" s="169"/>
      <c r="F708" s="155" t="s">
        <v>57</v>
      </c>
      <c r="G708" s="155">
        <v>2</v>
      </c>
      <c r="H708" s="169"/>
      <c r="I708" s="169"/>
      <c r="J708" s="169"/>
      <c r="K708" s="169"/>
      <c r="L708" s="169"/>
      <c r="M708" s="169"/>
      <c r="N708" s="169"/>
      <c r="O708" s="169"/>
      <c r="P708" s="169"/>
    </row>
    <row r="709" spans="1:16" x14ac:dyDescent="0.3">
      <c r="A709" s="155" t="s">
        <v>35</v>
      </c>
      <c r="B709" s="168" t="s">
        <v>934</v>
      </c>
      <c r="C709" s="168"/>
      <c r="D709" s="155" t="s">
        <v>123</v>
      </c>
      <c r="E709" s="169"/>
      <c r="F709" s="155" t="s">
        <v>57</v>
      </c>
      <c r="G709" s="155">
        <v>2</v>
      </c>
      <c r="H709" s="169"/>
      <c r="I709" s="169"/>
      <c r="J709" s="169"/>
      <c r="K709" s="169"/>
      <c r="L709" s="169"/>
      <c r="M709" s="169"/>
      <c r="N709" s="169"/>
      <c r="O709" s="169"/>
      <c r="P709" s="169"/>
    </row>
    <row r="710" spans="1:16" x14ac:dyDescent="0.3">
      <c r="A710" s="155" t="s">
        <v>35</v>
      </c>
      <c r="B710" s="168" t="s">
        <v>935</v>
      </c>
      <c r="C710" s="168"/>
      <c r="D710" s="155" t="s">
        <v>936</v>
      </c>
      <c r="E710" s="169"/>
      <c r="F710" s="155" t="s">
        <v>57</v>
      </c>
      <c r="G710" s="155">
        <v>4</v>
      </c>
      <c r="H710" s="169"/>
      <c r="I710" s="169"/>
      <c r="J710" s="169"/>
      <c r="K710" s="169"/>
      <c r="L710" s="169"/>
      <c r="M710" s="169"/>
      <c r="N710" s="169"/>
      <c r="O710" s="169"/>
      <c r="P710" s="169"/>
    </row>
    <row r="711" spans="1:16" x14ac:dyDescent="0.3">
      <c r="A711" s="155" t="s">
        <v>35</v>
      </c>
      <c r="B711" s="168" t="s">
        <v>937</v>
      </c>
      <c r="C711" s="168"/>
      <c r="D711" s="155" t="s">
        <v>938</v>
      </c>
      <c r="E711" s="169"/>
      <c r="F711" s="155" t="s">
        <v>57</v>
      </c>
      <c r="G711" s="155">
        <v>2</v>
      </c>
      <c r="H711" s="169"/>
      <c r="I711" s="169"/>
      <c r="J711" s="169"/>
      <c r="K711" s="169"/>
      <c r="L711" s="169"/>
      <c r="M711" s="169"/>
      <c r="N711" s="169"/>
      <c r="O711" s="169"/>
      <c r="P711" s="169"/>
    </row>
    <row r="712" spans="1:16" x14ac:dyDescent="0.3">
      <c r="A712" s="155">
        <v>16</v>
      </c>
      <c r="B712" s="168" t="s">
        <v>939</v>
      </c>
      <c r="C712" s="168"/>
      <c r="D712" s="155" t="s">
        <v>940</v>
      </c>
      <c r="E712" s="169"/>
      <c r="F712" s="155" t="s">
        <v>59</v>
      </c>
      <c r="G712" s="155">
        <v>1</v>
      </c>
      <c r="H712" s="169"/>
      <c r="I712" s="169"/>
      <c r="J712" s="169"/>
      <c r="K712" s="169"/>
      <c r="L712" s="169"/>
      <c r="M712" s="169"/>
      <c r="N712" s="169"/>
      <c r="O712" s="169"/>
      <c r="P712" s="169"/>
    </row>
    <row r="713" spans="1:16" ht="27.6" x14ac:dyDescent="0.3">
      <c r="A713" s="155" t="s">
        <v>35</v>
      </c>
      <c r="B713" s="168" t="s">
        <v>941</v>
      </c>
      <c r="C713" s="168"/>
      <c r="D713" s="155" t="s">
        <v>942</v>
      </c>
      <c r="E713" s="169"/>
      <c r="F713" s="155" t="s">
        <v>59</v>
      </c>
      <c r="G713" s="155">
        <v>2</v>
      </c>
      <c r="H713" s="169"/>
      <c r="I713" s="169"/>
      <c r="J713" s="169"/>
      <c r="K713" s="169"/>
      <c r="L713" s="169"/>
      <c r="M713" s="169"/>
      <c r="N713" s="169"/>
      <c r="O713" s="169"/>
      <c r="P713" s="169"/>
    </row>
    <row r="714" spans="1:16" x14ac:dyDescent="0.3">
      <c r="A714" s="155" t="s">
        <v>35</v>
      </c>
      <c r="B714" s="168" t="s">
        <v>943</v>
      </c>
      <c r="C714" s="168"/>
      <c r="D714" s="155" t="s">
        <v>944</v>
      </c>
      <c r="E714" s="169"/>
      <c r="F714" s="155" t="s">
        <v>57</v>
      </c>
      <c r="G714" s="155">
        <v>2</v>
      </c>
      <c r="H714" s="169"/>
      <c r="I714" s="169"/>
      <c r="J714" s="169"/>
      <c r="K714" s="169"/>
      <c r="L714" s="169"/>
      <c r="M714" s="169"/>
      <c r="N714" s="169"/>
      <c r="O714" s="169"/>
      <c r="P714" s="169"/>
    </row>
    <row r="715" spans="1:16" x14ac:dyDescent="0.3">
      <c r="A715" s="155" t="s">
        <v>35</v>
      </c>
      <c r="B715" s="168" t="s">
        <v>8</v>
      </c>
      <c r="C715" s="168"/>
      <c r="D715" s="155" t="s">
        <v>945</v>
      </c>
      <c r="E715" s="169"/>
      <c r="F715" s="155" t="s">
        <v>57</v>
      </c>
      <c r="G715" s="155">
        <v>40</v>
      </c>
      <c r="H715" s="169"/>
      <c r="I715" s="169"/>
      <c r="J715" s="169"/>
      <c r="K715" s="169"/>
      <c r="L715" s="169"/>
      <c r="M715" s="169"/>
      <c r="N715" s="169"/>
      <c r="O715" s="169"/>
      <c r="P715" s="169"/>
    </row>
    <row r="716" spans="1:16" x14ac:dyDescent="0.3">
      <c r="A716" s="155" t="s">
        <v>35</v>
      </c>
      <c r="B716" s="168" t="s">
        <v>946</v>
      </c>
      <c r="C716" s="168"/>
      <c r="D716" s="155" t="s">
        <v>123</v>
      </c>
      <c r="E716" s="169"/>
      <c r="F716" s="155" t="s">
        <v>59</v>
      </c>
      <c r="G716" s="155">
        <v>12</v>
      </c>
      <c r="H716" s="169"/>
      <c r="I716" s="169"/>
      <c r="J716" s="169"/>
      <c r="K716" s="169"/>
      <c r="L716" s="169"/>
      <c r="M716" s="169"/>
      <c r="N716" s="169"/>
      <c r="O716" s="169"/>
      <c r="P716" s="169"/>
    </row>
    <row r="717" spans="1:16" x14ac:dyDescent="0.3">
      <c r="A717" s="155" t="s">
        <v>35</v>
      </c>
      <c r="B717" s="168" t="s">
        <v>947</v>
      </c>
      <c r="C717" s="168"/>
      <c r="D717" s="155" t="s">
        <v>123</v>
      </c>
      <c r="E717" s="169"/>
      <c r="F717" s="155" t="s">
        <v>59</v>
      </c>
      <c r="G717" s="155">
        <v>12</v>
      </c>
      <c r="H717" s="169"/>
      <c r="I717" s="169"/>
      <c r="J717" s="169"/>
      <c r="K717" s="169"/>
      <c r="L717" s="169"/>
      <c r="M717" s="169"/>
      <c r="N717" s="169"/>
      <c r="O717" s="169"/>
      <c r="P717" s="169"/>
    </row>
    <row r="718" spans="1:16" x14ac:dyDescent="0.3">
      <c r="A718" s="155" t="s">
        <v>35</v>
      </c>
      <c r="B718" s="168" t="s">
        <v>948</v>
      </c>
      <c r="C718" s="168"/>
      <c r="D718" s="155" t="s">
        <v>123</v>
      </c>
      <c r="E718" s="169"/>
      <c r="F718" s="155" t="s">
        <v>59</v>
      </c>
      <c r="G718" s="155">
        <v>12</v>
      </c>
      <c r="H718" s="169"/>
      <c r="I718" s="169"/>
      <c r="J718" s="169"/>
      <c r="K718" s="169"/>
      <c r="L718" s="169"/>
      <c r="M718" s="169"/>
      <c r="N718" s="169"/>
      <c r="O718" s="169"/>
      <c r="P718" s="169"/>
    </row>
    <row r="719" spans="1:16" x14ac:dyDescent="0.3">
      <c r="A719" s="155" t="s">
        <v>35</v>
      </c>
      <c r="B719" s="168" t="s">
        <v>949</v>
      </c>
      <c r="C719" s="168"/>
      <c r="D719" s="155" t="s">
        <v>123</v>
      </c>
      <c r="E719" s="169"/>
      <c r="F719" s="155" t="s">
        <v>59</v>
      </c>
      <c r="G719" s="155">
        <v>12</v>
      </c>
      <c r="H719" s="169"/>
      <c r="I719" s="169"/>
      <c r="J719" s="169"/>
      <c r="K719" s="169"/>
      <c r="L719" s="169"/>
      <c r="M719" s="169"/>
      <c r="N719" s="169"/>
      <c r="O719" s="169"/>
      <c r="P719" s="169"/>
    </row>
    <row r="720" spans="1:16" x14ac:dyDescent="0.3">
      <c r="A720" s="155" t="s">
        <v>35</v>
      </c>
      <c r="B720" s="168" t="s">
        <v>950</v>
      </c>
      <c r="C720" s="168"/>
      <c r="D720" s="155" t="s">
        <v>123</v>
      </c>
      <c r="E720" s="169"/>
      <c r="F720" s="155" t="s">
        <v>59</v>
      </c>
      <c r="G720" s="155">
        <v>12</v>
      </c>
      <c r="H720" s="169"/>
      <c r="I720" s="169"/>
      <c r="J720" s="169"/>
      <c r="K720" s="169"/>
      <c r="L720" s="169"/>
      <c r="M720" s="169"/>
      <c r="N720" s="169"/>
      <c r="O720" s="169"/>
      <c r="P720" s="169"/>
    </row>
    <row r="721" spans="1:16" x14ac:dyDescent="0.3">
      <c r="A721" s="155" t="s">
        <v>35</v>
      </c>
      <c r="B721" s="168" t="s">
        <v>951</v>
      </c>
      <c r="C721" s="168"/>
      <c r="D721" s="155" t="s">
        <v>123</v>
      </c>
      <c r="E721" s="169"/>
      <c r="F721" s="155" t="s">
        <v>59</v>
      </c>
      <c r="G721" s="155">
        <v>12</v>
      </c>
      <c r="H721" s="169"/>
      <c r="I721" s="169"/>
      <c r="J721" s="169"/>
      <c r="K721" s="169"/>
      <c r="L721" s="169"/>
      <c r="M721" s="169"/>
      <c r="N721" s="169"/>
      <c r="O721" s="169"/>
      <c r="P721" s="169"/>
    </row>
    <row r="722" spans="1:16" x14ac:dyDescent="0.3">
      <c r="A722" s="155" t="s">
        <v>35</v>
      </c>
      <c r="B722" s="168" t="s">
        <v>951</v>
      </c>
      <c r="C722" s="168"/>
      <c r="D722" s="155" t="s">
        <v>952</v>
      </c>
      <c r="E722" s="169"/>
      <c r="F722" s="155" t="s">
        <v>57</v>
      </c>
      <c r="G722" s="155">
        <v>12</v>
      </c>
      <c r="H722" s="169"/>
      <c r="I722" s="169"/>
      <c r="J722" s="169"/>
      <c r="K722" s="169"/>
      <c r="L722" s="169"/>
      <c r="M722" s="169"/>
      <c r="N722" s="169"/>
      <c r="O722" s="169"/>
      <c r="P722" s="169"/>
    </row>
    <row r="723" spans="1:16" x14ac:dyDescent="0.3">
      <c r="A723" s="155" t="s">
        <v>35</v>
      </c>
      <c r="B723" s="168" t="s">
        <v>953</v>
      </c>
      <c r="C723" s="168"/>
      <c r="D723" s="155" t="s">
        <v>954</v>
      </c>
      <c r="E723" s="169"/>
      <c r="F723" s="155" t="s">
        <v>57</v>
      </c>
      <c r="G723" s="155">
        <v>40</v>
      </c>
      <c r="H723" s="169"/>
      <c r="I723" s="169"/>
      <c r="J723" s="169"/>
      <c r="K723" s="169"/>
      <c r="L723" s="169"/>
      <c r="M723" s="169"/>
      <c r="N723" s="169"/>
      <c r="O723" s="169"/>
      <c r="P723" s="169"/>
    </row>
    <row r="724" spans="1:16" x14ac:dyDescent="0.3">
      <c r="A724" s="155" t="s">
        <v>35</v>
      </c>
      <c r="B724" s="168" t="s">
        <v>955</v>
      </c>
      <c r="C724" s="168"/>
      <c r="D724" s="155" t="s">
        <v>956</v>
      </c>
      <c r="E724" s="169"/>
      <c r="F724" s="155" t="s">
        <v>57</v>
      </c>
      <c r="G724" s="155">
        <v>12</v>
      </c>
      <c r="H724" s="169"/>
      <c r="I724" s="169"/>
      <c r="J724" s="169"/>
      <c r="K724" s="169"/>
      <c r="L724" s="169"/>
      <c r="M724" s="169"/>
      <c r="N724" s="169"/>
      <c r="O724" s="169"/>
      <c r="P724" s="169"/>
    </row>
    <row r="725" spans="1:16" x14ac:dyDescent="0.3">
      <c r="A725" s="155" t="s">
        <v>35</v>
      </c>
      <c r="B725" s="168" t="s">
        <v>14</v>
      </c>
      <c r="C725" s="168"/>
      <c r="D725" s="155" t="s">
        <v>957</v>
      </c>
      <c r="E725" s="169"/>
      <c r="F725" s="155" t="s">
        <v>57</v>
      </c>
      <c r="G725" s="155">
        <v>12</v>
      </c>
      <c r="H725" s="169"/>
      <c r="I725" s="169"/>
      <c r="J725" s="169"/>
      <c r="K725" s="169"/>
      <c r="L725" s="169"/>
      <c r="M725" s="169"/>
      <c r="N725" s="169"/>
      <c r="O725" s="169"/>
      <c r="P725" s="169"/>
    </row>
    <row r="726" spans="1:16" x14ac:dyDescent="0.3">
      <c r="A726" s="155">
        <v>18</v>
      </c>
      <c r="B726" s="168" t="s">
        <v>958</v>
      </c>
      <c r="C726" s="168"/>
      <c r="D726" s="155" t="s">
        <v>959</v>
      </c>
      <c r="E726" s="169"/>
      <c r="F726" s="155" t="s">
        <v>57</v>
      </c>
      <c r="G726" s="155">
        <v>2</v>
      </c>
      <c r="H726" s="169"/>
      <c r="I726" s="169"/>
      <c r="J726" s="169"/>
      <c r="K726" s="169"/>
      <c r="L726" s="169"/>
      <c r="M726" s="169"/>
      <c r="N726" s="169"/>
      <c r="O726" s="169"/>
      <c r="P726" s="169"/>
    </row>
    <row r="727" spans="1:16" x14ac:dyDescent="0.3">
      <c r="A727" s="155">
        <v>19</v>
      </c>
      <c r="B727" s="168" t="s">
        <v>960</v>
      </c>
      <c r="C727" s="168"/>
      <c r="D727" s="155" t="s">
        <v>961</v>
      </c>
      <c r="E727" s="169"/>
      <c r="F727" s="155" t="s">
        <v>57</v>
      </c>
      <c r="G727" s="155">
        <v>6</v>
      </c>
      <c r="H727" s="169"/>
      <c r="I727" s="169"/>
      <c r="J727" s="169"/>
      <c r="K727" s="169"/>
      <c r="L727" s="169"/>
      <c r="M727" s="169"/>
      <c r="N727" s="169"/>
      <c r="O727" s="169"/>
      <c r="P727" s="169"/>
    </row>
    <row r="728" spans="1:16" x14ac:dyDescent="0.3">
      <c r="A728" s="155">
        <v>20</v>
      </c>
      <c r="B728" s="168" t="s">
        <v>962</v>
      </c>
      <c r="C728" s="168"/>
      <c r="D728" s="155" t="s">
        <v>963</v>
      </c>
      <c r="E728" s="169"/>
      <c r="F728" s="155" t="s">
        <v>57</v>
      </c>
      <c r="G728" s="155">
        <v>1</v>
      </c>
      <c r="H728" s="169"/>
      <c r="I728" s="169"/>
      <c r="J728" s="169"/>
      <c r="K728" s="169"/>
      <c r="L728" s="169"/>
      <c r="M728" s="169"/>
      <c r="N728" s="169"/>
      <c r="O728" s="169"/>
      <c r="P728" s="169"/>
    </row>
    <row r="729" spans="1:16" ht="31.35" customHeight="1" x14ac:dyDescent="0.3">
      <c r="A729" s="155"/>
      <c r="B729" s="167" t="s">
        <v>964</v>
      </c>
      <c r="C729" s="168"/>
      <c r="D729" s="155"/>
      <c r="E729" s="169"/>
      <c r="F729" s="155"/>
      <c r="G729" s="155"/>
      <c r="H729" s="169"/>
      <c r="I729" s="169"/>
      <c r="J729" s="169"/>
      <c r="K729" s="169"/>
      <c r="L729" s="169"/>
      <c r="M729" s="169"/>
      <c r="N729" s="169"/>
      <c r="O729" s="169"/>
      <c r="P729" s="169"/>
    </row>
    <row r="730" spans="1:16" ht="27.6" x14ac:dyDescent="0.3">
      <c r="A730" s="155" t="s">
        <v>62</v>
      </c>
      <c r="B730" s="168" t="s">
        <v>63</v>
      </c>
      <c r="C730" s="168"/>
      <c r="D730" s="155" t="s">
        <v>64</v>
      </c>
      <c r="E730" s="169"/>
      <c r="F730" s="155" t="s">
        <v>57</v>
      </c>
      <c r="G730" s="155">
        <v>1</v>
      </c>
      <c r="H730" s="169"/>
      <c r="I730" s="169"/>
      <c r="J730" s="169"/>
      <c r="K730" s="169"/>
      <c r="L730" s="169"/>
      <c r="M730" s="169"/>
      <c r="N730" s="169"/>
      <c r="O730" s="169"/>
      <c r="P730" s="169"/>
    </row>
    <row r="731" spans="1:16" ht="27.6" x14ac:dyDescent="0.3">
      <c r="A731" s="155">
        <v>5</v>
      </c>
      <c r="B731" s="168" t="s">
        <v>68</v>
      </c>
      <c r="C731" s="168"/>
      <c r="D731" s="155" t="s">
        <v>69</v>
      </c>
      <c r="E731" s="169"/>
      <c r="F731" s="155" t="s">
        <v>57</v>
      </c>
      <c r="G731" s="155">
        <v>1</v>
      </c>
      <c r="H731" s="169"/>
      <c r="I731" s="169"/>
      <c r="J731" s="169"/>
      <c r="K731" s="169"/>
      <c r="L731" s="169"/>
      <c r="M731" s="169"/>
      <c r="N731" s="169"/>
      <c r="O731" s="169"/>
      <c r="P731" s="169"/>
    </row>
    <row r="732" spans="1:16" x14ac:dyDescent="0.3">
      <c r="A732" s="155" t="s">
        <v>738</v>
      </c>
      <c r="B732" s="168" t="s">
        <v>965</v>
      </c>
      <c r="C732" s="168"/>
      <c r="D732" s="155" t="s">
        <v>966</v>
      </c>
      <c r="E732" s="169"/>
      <c r="F732" s="155" t="s">
        <v>57</v>
      </c>
      <c r="G732" s="155">
        <v>1</v>
      </c>
      <c r="H732" s="169"/>
      <c r="I732" s="169"/>
      <c r="J732" s="169"/>
      <c r="K732" s="169"/>
      <c r="L732" s="169"/>
      <c r="M732" s="169"/>
      <c r="N732" s="169"/>
      <c r="O732" s="169"/>
      <c r="P732" s="169"/>
    </row>
    <row r="733" spans="1:16" x14ac:dyDescent="0.3">
      <c r="A733" s="155" t="s">
        <v>967</v>
      </c>
      <c r="B733" s="168" t="s">
        <v>968</v>
      </c>
      <c r="C733" s="168"/>
      <c r="D733" s="155" t="s">
        <v>123</v>
      </c>
      <c r="E733" s="169"/>
      <c r="F733" s="155" t="s">
        <v>57</v>
      </c>
      <c r="G733" s="155">
        <v>1</v>
      </c>
      <c r="H733" s="169"/>
      <c r="I733" s="169"/>
      <c r="J733" s="169"/>
      <c r="K733" s="169"/>
      <c r="L733" s="169"/>
      <c r="M733" s="169"/>
      <c r="N733" s="169"/>
      <c r="O733" s="169"/>
      <c r="P733" s="169"/>
    </row>
    <row r="734" spans="1:16" x14ac:dyDescent="0.3">
      <c r="A734" s="155" t="s">
        <v>969</v>
      </c>
      <c r="B734" s="168" t="s">
        <v>970</v>
      </c>
      <c r="C734" s="168"/>
      <c r="D734" s="155" t="s">
        <v>971</v>
      </c>
      <c r="E734" s="169"/>
      <c r="F734" s="155" t="s">
        <v>57</v>
      </c>
      <c r="G734" s="155">
        <v>2</v>
      </c>
      <c r="H734" s="169"/>
      <c r="I734" s="169"/>
      <c r="J734" s="169"/>
      <c r="K734" s="169"/>
      <c r="L734" s="169"/>
      <c r="M734" s="169"/>
      <c r="N734" s="169"/>
      <c r="O734" s="169"/>
      <c r="P734" s="169"/>
    </row>
    <row r="735" spans="1:16" x14ac:dyDescent="0.3">
      <c r="A735" s="155">
        <v>8</v>
      </c>
      <c r="B735" s="168" t="s">
        <v>87</v>
      </c>
      <c r="C735" s="168"/>
      <c r="D735" s="155" t="s">
        <v>71</v>
      </c>
      <c r="E735" s="169"/>
      <c r="F735" s="155" t="s">
        <v>57</v>
      </c>
      <c r="G735" s="155">
        <v>3</v>
      </c>
      <c r="H735" s="169"/>
      <c r="I735" s="169"/>
      <c r="J735" s="169"/>
      <c r="K735" s="169"/>
      <c r="L735" s="169"/>
      <c r="M735" s="169"/>
      <c r="N735" s="169"/>
      <c r="O735" s="169"/>
      <c r="P735" s="169"/>
    </row>
    <row r="736" spans="1:16" ht="27.6" x14ac:dyDescent="0.3">
      <c r="A736" s="155" t="s">
        <v>429</v>
      </c>
      <c r="B736" s="168" t="s">
        <v>972</v>
      </c>
      <c r="C736" s="168"/>
      <c r="D736" s="155" t="s">
        <v>431</v>
      </c>
      <c r="E736" s="169"/>
      <c r="F736" s="155" t="s">
        <v>57</v>
      </c>
      <c r="G736" s="155">
        <v>2</v>
      </c>
      <c r="H736" s="169"/>
      <c r="I736" s="169"/>
      <c r="J736" s="169"/>
      <c r="K736" s="169"/>
      <c r="L736" s="169"/>
      <c r="M736" s="169"/>
      <c r="N736" s="169"/>
      <c r="O736" s="169"/>
      <c r="P736" s="169"/>
    </row>
    <row r="737" spans="1:16" ht="27.6" x14ac:dyDescent="0.3">
      <c r="A737" s="155">
        <v>7</v>
      </c>
      <c r="B737" s="168" t="s">
        <v>973</v>
      </c>
      <c r="C737" s="168"/>
      <c r="D737" s="155" t="s">
        <v>737</v>
      </c>
      <c r="E737" s="169"/>
      <c r="F737" s="155" t="s">
        <v>57</v>
      </c>
      <c r="G737" s="155">
        <v>2</v>
      </c>
      <c r="H737" s="169"/>
      <c r="I737" s="169"/>
      <c r="J737" s="169"/>
      <c r="K737" s="169"/>
      <c r="L737" s="169"/>
      <c r="M737" s="169"/>
      <c r="N737" s="169"/>
      <c r="O737" s="169"/>
      <c r="P737" s="169"/>
    </row>
    <row r="738" spans="1:16" x14ac:dyDescent="0.3">
      <c r="A738" s="155" t="s">
        <v>384</v>
      </c>
      <c r="B738" s="168" t="s">
        <v>974</v>
      </c>
      <c r="C738" s="168"/>
      <c r="D738" s="155" t="s">
        <v>975</v>
      </c>
      <c r="E738" s="169"/>
      <c r="F738" s="155" t="s">
        <v>57</v>
      </c>
      <c r="G738" s="155">
        <v>1</v>
      </c>
      <c r="H738" s="169"/>
      <c r="I738" s="169"/>
      <c r="J738" s="169"/>
      <c r="K738" s="169"/>
      <c r="L738" s="169"/>
      <c r="M738" s="169"/>
      <c r="N738" s="169"/>
      <c r="O738" s="169"/>
      <c r="P738" s="169"/>
    </row>
    <row r="739" spans="1:16" ht="27.6" x14ac:dyDescent="0.3">
      <c r="A739" s="155">
        <v>124</v>
      </c>
      <c r="B739" s="168" t="s">
        <v>976</v>
      </c>
      <c r="C739" s="168"/>
      <c r="D739" s="155" t="s">
        <v>977</v>
      </c>
      <c r="E739" s="169"/>
      <c r="F739" s="155" t="s">
        <v>57</v>
      </c>
      <c r="G739" s="155">
        <v>1</v>
      </c>
      <c r="H739" s="169"/>
      <c r="I739" s="169"/>
      <c r="J739" s="169"/>
      <c r="K739" s="169"/>
      <c r="L739" s="169"/>
      <c r="M739" s="169"/>
      <c r="N739" s="169"/>
      <c r="O739" s="169"/>
      <c r="P739" s="169"/>
    </row>
    <row r="740" spans="1:16" ht="27.6" x14ac:dyDescent="0.3">
      <c r="A740" s="155" t="s">
        <v>143</v>
      </c>
      <c r="B740" s="168" t="s">
        <v>313</v>
      </c>
      <c r="C740" s="168"/>
      <c r="D740" s="155" t="s">
        <v>314</v>
      </c>
      <c r="E740" s="169"/>
      <c r="F740" s="155" t="s">
        <v>57</v>
      </c>
      <c r="G740" s="155">
        <v>1</v>
      </c>
      <c r="H740" s="169"/>
      <c r="I740" s="169"/>
      <c r="J740" s="169"/>
      <c r="K740" s="169"/>
      <c r="L740" s="169"/>
      <c r="M740" s="169"/>
      <c r="N740" s="169"/>
      <c r="O740" s="169"/>
      <c r="P740" s="169"/>
    </row>
    <row r="741" spans="1:16" ht="41.4" x14ac:dyDescent="0.3">
      <c r="A741" s="155">
        <v>45</v>
      </c>
      <c r="B741" s="168" t="s">
        <v>88</v>
      </c>
      <c r="C741" s="168"/>
      <c r="D741" s="155" t="s">
        <v>89</v>
      </c>
      <c r="E741" s="169"/>
      <c r="F741" s="155" t="s">
        <v>59</v>
      </c>
      <c r="G741" s="155">
        <v>1</v>
      </c>
      <c r="H741" s="169"/>
      <c r="I741" s="169"/>
      <c r="J741" s="169"/>
      <c r="K741" s="169"/>
      <c r="L741" s="169"/>
      <c r="M741" s="169"/>
      <c r="N741" s="169"/>
      <c r="O741" s="169"/>
      <c r="P741" s="169"/>
    </row>
    <row r="742" spans="1:16" ht="27.6" x14ac:dyDescent="0.3">
      <c r="A742" s="155" t="s">
        <v>35</v>
      </c>
      <c r="B742" s="168" t="s">
        <v>90</v>
      </c>
      <c r="C742" s="168"/>
      <c r="D742" s="155" t="s">
        <v>91</v>
      </c>
      <c r="E742" s="169"/>
      <c r="F742" s="155" t="s">
        <v>57</v>
      </c>
      <c r="G742" s="155">
        <v>1</v>
      </c>
      <c r="H742" s="169"/>
      <c r="I742" s="169"/>
      <c r="J742" s="169"/>
      <c r="K742" s="169"/>
      <c r="L742" s="169"/>
      <c r="M742" s="169"/>
      <c r="N742" s="169"/>
      <c r="O742" s="169"/>
      <c r="P742" s="169"/>
    </row>
    <row r="743" spans="1:16" x14ac:dyDescent="0.3">
      <c r="A743" s="155" t="s">
        <v>42</v>
      </c>
      <c r="B743" s="168" t="s">
        <v>44</v>
      </c>
      <c r="C743" s="168"/>
      <c r="D743" s="155" t="s">
        <v>54</v>
      </c>
      <c r="E743" s="169"/>
      <c r="F743" s="155" t="s">
        <v>57</v>
      </c>
      <c r="G743" s="155">
        <v>1</v>
      </c>
      <c r="H743" s="169"/>
      <c r="I743" s="169"/>
      <c r="J743" s="169"/>
      <c r="K743" s="169"/>
      <c r="L743" s="169"/>
      <c r="M743" s="169"/>
      <c r="N743" s="169"/>
      <c r="O743" s="169"/>
      <c r="P743" s="169"/>
    </row>
    <row r="744" spans="1:16" x14ac:dyDescent="0.3">
      <c r="A744" s="155" t="s">
        <v>35</v>
      </c>
      <c r="B744" s="168" t="s">
        <v>92</v>
      </c>
      <c r="C744" s="168"/>
      <c r="D744" s="155" t="s">
        <v>93</v>
      </c>
      <c r="E744" s="169"/>
      <c r="F744" s="155" t="s">
        <v>57</v>
      </c>
      <c r="G744" s="155">
        <v>1</v>
      </c>
      <c r="H744" s="169"/>
      <c r="I744" s="169"/>
      <c r="J744" s="169"/>
      <c r="K744" s="169"/>
      <c r="L744" s="169"/>
      <c r="M744" s="169"/>
      <c r="N744" s="169"/>
      <c r="O744" s="169"/>
      <c r="P744" s="169"/>
    </row>
    <row r="745" spans="1:16" x14ac:dyDescent="0.3">
      <c r="A745" s="155" t="s">
        <v>35</v>
      </c>
      <c r="B745" s="168" t="s">
        <v>978</v>
      </c>
      <c r="C745" s="168"/>
      <c r="D745" s="155" t="s">
        <v>979</v>
      </c>
      <c r="E745" s="169"/>
      <c r="F745" s="155" t="s">
        <v>57</v>
      </c>
      <c r="G745" s="155">
        <v>1</v>
      </c>
      <c r="H745" s="169"/>
      <c r="I745" s="169"/>
      <c r="J745" s="169"/>
      <c r="K745" s="169"/>
      <c r="L745" s="169"/>
      <c r="M745" s="169"/>
      <c r="N745" s="169"/>
      <c r="O745" s="169"/>
      <c r="P745" s="169"/>
    </row>
    <row r="746" spans="1:16" x14ac:dyDescent="0.3">
      <c r="A746" s="155" t="s">
        <v>35</v>
      </c>
      <c r="B746" s="168" t="s">
        <v>48</v>
      </c>
      <c r="C746" s="168"/>
      <c r="D746" s="155" t="s">
        <v>56</v>
      </c>
      <c r="E746" s="169"/>
      <c r="F746" s="155" t="s">
        <v>57</v>
      </c>
      <c r="G746" s="155">
        <v>1</v>
      </c>
      <c r="H746" s="169"/>
      <c r="I746" s="169"/>
      <c r="J746" s="169"/>
      <c r="K746" s="169"/>
      <c r="L746" s="169"/>
      <c r="M746" s="169"/>
      <c r="N746" s="169"/>
      <c r="O746" s="169"/>
      <c r="P746" s="169"/>
    </row>
    <row r="747" spans="1:16" x14ac:dyDescent="0.3">
      <c r="A747" s="155" t="s">
        <v>35</v>
      </c>
      <c r="B747" s="168" t="s">
        <v>980</v>
      </c>
      <c r="C747" s="168"/>
      <c r="D747" s="155" t="s">
        <v>123</v>
      </c>
      <c r="E747" s="169"/>
      <c r="F747" s="155" t="s">
        <v>57</v>
      </c>
      <c r="G747" s="155">
        <v>1</v>
      </c>
      <c r="H747" s="169"/>
      <c r="I747" s="169"/>
      <c r="J747" s="169"/>
      <c r="K747" s="169"/>
      <c r="L747" s="169"/>
      <c r="M747" s="169"/>
      <c r="N747" s="169"/>
      <c r="O747" s="169"/>
      <c r="P747" s="169"/>
    </row>
    <row r="748" spans="1:16" ht="27.6" x14ac:dyDescent="0.3">
      <c r="A748" s="155" t="s">
        <v>353</v>
      </c>
      <c r="B748" s="168" t="s">
        <v>354</v>
      </c>
      <c r="C748" s="168"/>
      <c r="D748" s="155" t="s">
        <v>355</v>
      </c>
      <c r="E748" s="169"/>
      <c r="F748" s="155" t="s">
        <v>57</v>
      </c>
      <c r="G748" s="155">
        <v>1</v>
      </c>
      <c r="H748" s="169"/>
      <c r="I748" s="169"/>
      <c r="J748" s="169"/>
      <c r="K748" s="169"/>
      <c r="L748" s="169"/>
      <c r="M748" s="169"/>
      <c r="N748" s="169"/>
      <c r="O748" s="169"/>
      <c r="P748" s="169"/>
    </row>
    <row r="749" spans="1:16" ht="82.8" x14ac:dyDescent="0.3">
      <c r="A749" s="155">
        <v>117</v>
      </c>
      <c r="B749" s="168" t="s">
        <v>981</v>
      </c>
      <c r="C749" s="168"/>
      <c r="D749" s="155" t="s">
        <v>123</v>
      </c>
      <c r="E749" s="169"/>
      <c r="F749" s="155" t="s">
        <v>57</v>
      </c>
      <c r="G749" s="155">
        <v>1</v>
      </c>
      <c r="H749" s="169"/>
      <c r="I749" s="169"/>
      <c r="J749" s="169"/>
      <c r="K749" s="169"/>
      <c r="L749" s="169"/>
      <c r="M749" s="169"/>
      <c r="N749" s="169"/>
      <c r="O749" s="169"/>
      <c r="P749" s="169"/>
    </row>
    <row r="750" spans="1:16" ht="45.45" customHeight="1" x14ac:dyDescent="0.3">
      <c r="A750" s="155"/>
      <c r="B750" s="170" t="s">
        <v>982</v>
      </c>
      <c r="C750" s="168"/>
      <c r="D750" s="155"/>
      <c r="E750" s="169"/>
      <c r="F750" s="155"/>
      <c r="G750" s="155"/>
      <c r="H750" s="169"/>
      <c r="I750" s="169"/>
      <c r="J750" s="169"/>
      <c r="K750" s="169"/>
      <c r="L750" s="169"/>
      <c r="M750" s="169"/>
      <c r="N750" s="169"/>
      <c r="O750" s="169"/>
      <c r="P750" s="169"/>
    </row>
    <row r="751" spans="1:16" ht="27.6" x14ac:dyDescent="0.3">
      <c r="A751" s="155">
        <v>1</v>
      </c>
      <c r="B751" s="168" t="s">
        <v>306</v>
      </c>
      <c r="C751" s="168"/>
      <c r="D751" s="155" t="s">
        <v>737</v>
      </c>
      <c r="E751" s="169"/>
      <c r="F751" s="155" t="s">
        <v>57</v>
      </c>
      <c r="G751" s="155">
        <v>30</v>
      </c>
      <c r="H751" s="169"/>
      <c r="I751" s="169"/>
      <c r="J751" s="169"/>
      <c r="K751" s="169"/>
      <c r="L751" s="169"/>
      <c r="M751" s="169"/>
      <c r="N751" s="169"/>
      <c r="O751" s="169"/>
      <c r="P751" s="169"/>
    </row>
    <row r="752" spans="1:16" x14ac:dyDescent="0.3">
      <c r="A752" s="155" t="s">
        <v>384</v>
      </c>
      <c r="B752" s="168" t="s">
        <v>385</v>
      </c>
      <c r="C752" s="168"/>
      <c r="D752" s="155" t="s">
        <v>386</v>
      </c>
      <c r="E752" s="169"/>
      <c r="F752" s="155" t="s">
        <v>57</v>
      </c>
      <c r="G752" s="155">
        <v>30</v>
      </c>
      <c r="H752" s="169"/>
      <c r="I752" s="169"/>
      <c r="J752" s="169"/>
      <c r="K752" s="169"/>
      <c r="L752" s="169"/>
      <c r="M752" s="169"/>
      <c r="N752" s="169"/>
      <c r="O752" s="169"/>
      <c r="P752" s="169"/>
    </row>
    <row r="753" spans="1:16" ht="27.6" x14ac:dyDescent="0.3">
      <c r="A753" s="155">
        <v>4</v>
      </c>
      <c r="B753" s="168" t="s">
        <v>308</v>
      </c>
      <c r="C753" s="168"/>
      <c r="D753" s="155" t="s">
        <v>309</v>
      </c>
      <c r="E753" s="169"/>
      <c r="F753" s="155" t="s">
        <v>57</v>
      </c>
      <c r="G753" s="155">
        <v>30</v>
      </c>
      <c r="H753" s="169"/>
      <c r="I753" s="169"/>
      <c r="J753" s="169"/>
      <c r="K753" s="169"/>
      <c r="L753" s="169"/>
      <c r="M753" s="169"/>
      <c r="N753" s="169"/>
      <c r="O753" s="169"/>
      <c r="P753" s="169"/>
    </row>
    <row r="754" spans="1:16" ht="27.6" x14ac:dyDescent="0.3">
      <c r="A754" s="155">
        <v>5</v>
      </c>
      <c r="B754" s="168" t="s">
        <v>68</v>
      </c>
      <c r="C754" s="168"/>
      <c r="D754" s="155" t="s">
        <v>69</v>
      </c>
      <c r="E754" s="169"/>
      <c r="F754" s="155" t="s">
        <v>57</v>
      </c>
      <c r="G754" s="155">
        <v>30</v>
      </c>
      <c r="H754" s="169"/>
      <c r="I754" s="169"/>
      <c r="J754" s="169"/>
      <c r="K754" s="169"/>
      <c r="L754" s="169"/>
      <c r="M754" s="169"/>
      <c r="N754" s="169"/>
      <c r="O754" s="169"/>
      <c r="P754" s="169"/>
    </row>
    <row r="755" spans="1:16" ht="27.6" x14ac:dyDescent="0.3">
      <c r="A755" s="155">
        <v>6</v>
      </c>
      <c r="B755" s="168" t="s">
        <v>983</v>
      </c>
      <c r="C755" s="168"/>
      <c r="D755" s="155" t="s">
        <v>431</v>
      </c>
      <c r="E755" s="169"/>
      <c r="F755" s="155" t="s">
        <v>57</v>
      </c>
      <c r="G755" s="155">
        <v>750</v>
      </c>
      <c r="H755" s="169"/>
      <c r="I755" s="169"/>
      <c r="J755" s="169"/>
      <c r="K755" s="169"/>
      <c r="L755" s="169"/>
      <c r="M755" s="169"/>
      <c r="N755" s="169"/>
      <c r="O755" s="169"/>
      <c r="P755" s="169"/>
    </row>
    <row r="756" spans="1:16" ht="27.6" x14ac:dyDescent="0.3">
      <c r="A756" s="155">
        <v>7</v>
      </c>
      <c r="B756" s="168" t="s">
        <v>973</v>
      </c>
      <c r="C756" s="168"/>
      <c r="D756" s="155" t="s">
        <v>737</v>
      </c>
      <c r="E756" s="169"/>
      <c r="F756" s="155" t="s">
        <v>57</v>
      </c>
      <c r="G756" s="155">
        <v>750</v>
      </c>
      <c r="H756" s="169"/>
      <c r="I756" s="169"/>
      <c r="J756" s="169"/>
      <c r="K756" s="169"/>
      <c r="L756" s="169"/>
      <c r="M756" s="169"/>
      <c r="N756" s="169"/>
      <c r="O756" s="169"/>
      <c r="P756" s="169"/>
    </row>
    <row r="757" spans="1:16" ht="27.6" x14ac:dyDescent="0.3">
      <c r="A757" s="155" t="s">
        <v>310</v>
      </c>
      <c r="B757" s="168" t="s">
        <v>311</v>
      </c>
      <c r="C757" s="168"/>
      <c r="D757" s="155" t="s">
        <v>312</v>
      </c>
      <c r="E757" s="169"/>
      <c r="F757" s="155" t="s">
        <v>57</v>
      </c>
      <c r="G757" s="155">
        <v>30</v>
      </c>
      <c r="H757" s="169"/>
      <c r="I757" s="169"/>
      <c r="J757" s="169"/>
      <c r="K757" s="169"/>
      <c r="L757" s="169"/>
      <c r="M757" s="169"/>
      <c r="N757" s="169"/>
      <c r="O757" s="169"/>
      <c r="P757" s="169"/>
    </row>
    <row r="758" spans="1:16" x14ac:dyDescent="0.3">
      <c r="A758" s="155">
        <v>16</v>
      </c>
      <c r="B758" s="168" t="s">
        <v>984</v>
      </c>
      <c r="C758" s="168"/>
      <c r="D758" s="155" t="s">
        <v>73</v>
      </c>
      <c r="E758" s="169"/>
      <c r="F758" s="155" t="s">
        <v>57</v>
      </c>
      <c r="G758" s="155">
        <v>1</v>
      </c>
      <c r="H758" s="169"/>
      <c r="I758" s="169"/>
      <c r="J758" s="169"/>
      <c r="K758" s="169"/>
      <c r="L758" s="169"/>
      <c r="M758" s="169"/>
      <c r="N758" s="169"/>
      <c r="O758" s="169"/>
      <c r="P758" s="169"/>
    </row>
    <row r="759" spans="1:16" ht="27.6" x14ac:dyDescent="0.3">
      <c r="A759" s="155" t="s">
        <v>985</v>
      </c>
      <c r="B759" s="168" t="s">
        <v>986</v>
      </c>
      <c r="C759" s="168"/>
      <c r="D759" s="155"/>
      <c r="E759" s="169"/>
      <c r="F759" s="155" t="s">
        <v>57</v>
      </c>
      <c r="G759" s="155">
        <v>26</v>
      </c>
      <c r="H759" s="169"/>
      <c r="I759" s="169"/>
      <c r="J759" s="169"/>
      <c r="K759" s="169"/>
      <c r="L759" s="169"/>
      <c r="M759" s="169"/>
      <c r="N759" s="169"/>
      <c r="O759" s="169"/>
      <c r="P759" s="169"/>
    </row>
    <row r="760" spans="1:16" x14ac:dyDescent="0.3">
      <c r="A760" s="155">
        <v>78</v>
      </c>
      <c r="B760" s="168" t="s">
        <v>987</v>
      </c>
      <c r="C760" s="168"/>
      <c r="D760" s="155"/>
      <c r="E760" s="169"/>
      <c r="F760" s="155"/>
      <c r="G760" s="155">
        <v>2</v>
      </c>
      <c r="H760" s="169"/>
      <c r="I760" s="169"/>
      <c r="J760" s="169"/>
      <c r="K760" s="169"/>
      <c r="L760" s="169"/>
      <c r="M760" s="169"/>
      <c r="N760" s="169"/>
      <c r="O760" s="169"/>
      <c r="P760" s="169"/>
    </row>
    <row r="761" spans="1:16" ht="27.6" x14ac:dyDescent="0.3">
      <c r="A761" s="155">
        <v>40</v>
      </c>
      <c r="B761" s="168" t="s">
        <v>988</v>
      </c>
      <c r="C761" s="168"/>
      <c r="D761" s="155" t="s">
        <v>989</v>
      </c>
      <c r="E761" s="169"/>
      <c r="F761" s="155" t="s">
        <v>57</v>
      </c>
      <c r="G761" s="155">
        <v>30</v>
      </c>
      <c r="H761" s="169"/>
      <c r="I761" s="169"/>
      <c r="J761" s="169"/>
      <c r="K761" s="169"/>
      <c r="L761" s="169"/>
      <c r="M761" s="169"/>
      <c r="N761" s="169"/>
      <c r="O761" s="169"/>
      <c r="P761" s="169"/>
    </row>
    <row r="762" spans="1:16" x14ac:dyDescent="0.3">
      <c r="A762" s="155">
        <v>2</v>
      </c>
      <c r="B762" s="168" t="s">
        <v>82</v>
      </c>
      <c r="C762" s="168"/>
      <c r="D762" s="155" t="s">
        <v>83</v>
      </c>
      <c r="E762" s="169"/>
      <c r="F762" s="155" t="s">
        <v>57</v>
      </c>
      <c r="G762" s="155">
        <v>30</v>
      </c>
      <c r="H762" s="169"/>
      <c r="I762" s="169"/>
      <c r="J762" s="169"/>
      <c r="K762" s="169"/>
      <c r="L762" s="169"/>
      <c r="M762" s="169"/>
      <c r="N762" s="169"/>
      <c r="O762" s="169"/>
      <c r="P762" s="169"/>
    </row>
    <row r="763" spans="1:16" ht="27.6" x14ac:dyDescent="0.3">
      <c r="A763" s="155" t="s">
        <v>143</v>
      </c>
      <c r="B763" s="168" t="s">
        <v>313</v>
      </c>
      <c r="C763" s="168"/>
      <c r="D763" s="155" t="s">
        <v>314</v>
      </c>
      <c r="E763" s="169"/>
      <c r="F763" s="155" t="s">
        <v>57</v>
      </c>
      <c r="G763" s="155">
        <v>30</v>
      </c>
      <c r="H763" s="169"/>
      <c r="I763" s="169"/>
      <c r="J763" s="169"/>
      <c r="K763" s="169"/>
      <c r="L763" s="169"/>
      <c r="M763" s="169"/>
      <c r="N763" s="169"/>
      <c r="O763" s="169"/>
      <c r="P763" s="169"/>
    </row>
    <row r="764" spans="1:16" ht="41.4" x14ac:dyDescent="0.3">
      <c r="A764" s="155" t="s">
        <v>74</v>
      </c>
      <c r="B764" s="168" t="s">
        <v>41</v>
      </c>
      <c r="C764" s="168"/>
      <c r="D764" s="155" t="s">
        <v>52</v>
      </c>
      <c r="E764" s="169"/>
      <c r="F764" s="155" t="s">
        <v>59</v>
      </c>
      <c r="G764" s="155">
        <v>30</v>
      </c>
      <c r="H764" s="169"/>
      <c r="I764" s="169"/>
      <c r="J764" s="169"/>
      <c r="K764" s="169"/>
      <c r="L764" s="169"/>
      <c r="M764" s="169"/>
      <c r="N764" s="169"/>
      <c r="O764" s="169"/>
      <c r="P764" s="169"/>
    </row>
    <row r="765" spans="1:16" x14ac:dyDescent="0.3">
      <c r="A765" s="155" t="s">
        <v>42</v>
      </c>
      <c r="B765" s="168" t="s">
        <v>43</v>
      </c>
      <c r="C765" s="168"/>
      <c r="D765" s="155" t="s">
        <v>53</v>
      </c>
      <c r="E765" s="169"/>
      <c r="F765" s="155" t="s">
        <v>57</v>
      </c>
      <c r="G765" s="155">
        <v>30</v>
      </c>
      <c r="H765" s="169"/>
      <c r="I765" s="169"/>
      <c r="J765" s="169"/>
      <c r="K765" s="169"/>
      <c r="L765" s="169"/>
      <c r="M765" s="169"/>
      <c r="N765" s="169"/>
      <c r="O765" s="169"/>
      <c r="P765" s="169"/>
    </row>
    <row r="766" spans="1:16" x14ac:dyDescent="0.3">
      <c r="A766" s="155" t="s">
        <v>42</v>
      </c>
      <c r="B766" s="168" t="s">
        <v>44</v>
      </c>
      <c r="C766" s="168"/>
      <c r="D766" s="155" t="s">
        <v>54</v>
      </c>
      <c r="E766" s="169"/>
      <c r="F766" s="155" t="s">
        <v>57</v>
      </c>
      <c r="G766" s="155">
        <v>30</v>
      </c>
      <c r="H766" s="169"/>
      <c r="I766" s="169"/>
      <c r="J766" s="169"/>
      <c r="K766" s="169"/>
      <c r="L766" s="169"/>
      <c r="M766" s="169"/>
      <c r="N766" s="169"/>
      <c r="O766" s="169"/>
      <c r="P766" s="169"/>
    </row>
    <row r="767" spans="1:16" x14ac:dyDescent="0.3">
      <c r="A767" s="155" t="s">
        <v>35</v>
      </c>
      <c r="B767" s="168" t="s">
        <v>48</v>
      </c>
      <c r="C767" s="168"/>
      <c r="D767" s="155" t="s">
        <v>56</v>
      </c>
      <c r="E767" s="169"/>
      <c r="F767" s="155" t="s">
        <v>57</v>
      </c>
      <c r="G767" s="155">
        <v>30</v>
      </c>
      <c r="H767" s="169"/>
      <c r="I767" s="169"/>
      <c r="J767" s="169"/>
      <c r="K767" s="169"/>
      <c r="L767" s="169"/>
      <c r="M767" s="169"/>
      <c r="N767" s="169"/>
      <c r="O767" s="169"/>
      <c r="P767" s="169"/>
    </row>
    <row r="768" spans="1:16" ht="36.9" customHeight="1" x14ac:dyDescent="0.3">
      <c r="A768" s="155"/>
      <c r="B768" s="167" t="s">
        <v>990</v>
      </c>
      <c r="C768" s="168"/>
      <c r="D768" s="155"/>
      <c r="E768" s="169"/>
      <c r="F768" s="155"/>
      <c r="G768" s="155"/>
      <c r="H768" s="169"/>
      <c r="I768" s="169"/>
      <c r="J768" s="169"/>
      <c r="K768" s="169"/>
      <c r="L768" s="169"/>
      <c r="M768" s="169"/>
      <c r="N768" s="169"/>
      <c r="O768" s="169"/>
      <c r="P768" s="169"/>
    </row>
    <row r="769" spans="1:16" ht="27.6" x14ac:dyDescent="0.3">
      <c r="A769" s="155">
        <v>58</v>
      </c>
      <c r="B769" s="168" t="s">
        <v>991</v>
      </c>
      <c r="C769" s="168"/>
      <c r="D769" s="155" t="s">
        <v>992</v>
      </c>
      <c r="E769" s="169"/>
      <c r="F769" s="155" t="s">
        <v>57</v>
      </c>
      <c r="G769" s="155">
        <v>2</v>
      </c>
      <c r="H769" s="169"/>
      <c r="I769" s="169"/>
      <c r="J769" s="169"/>
      <c r="K769" s="169"/>
      <c r="L769" s="169"/>
      <c r="M769" s="169"/>
      <c r="N769" s="169"/>
      <c r="O769" s="169"/>
      <c r="P769" s="169"/>
    </row>
    <row r="770" spans="1:16" x14ac:dyDescent="0.3">
      <c r="A770" s="155">
        <v>59</v>
      </c>
      <c r="B770" s="168" t="s">
        <v>993</v>
      </c>
      <c r="C770" s="168"/>
      <c r="D770" s="155" t="s">
        <v>994</v>
      </c>
      <c r="E770" s="169"/>
      <c r="F770" s="155" t="s">
        <v>57</v>
      </c>
      <c r="G770" s="155">
        <v>1</v>
      </c>
      <c r="H770" s="169"/>
      <c r="I770" s="169"/>
      <c r="J770" s="169"/>
      <c r="K770" s="169"/>
      <c r="L770" s="169"/>
      <c r="M770" s="169"/>
      <c r="N770" s="169"/>
      <c r="O770" s="169"/>
      <c r="P770" s="169"/>
    </row>
    <row r="771" spans="1:16" x14ac:dyDescent="0.3">
      <c r="A771" s="155" t="s">
        <v>35</v>
      </c>
      <c r="B771" s="168" t="s">
        <v>995</v>
      </c>
      <c r="C771" s="168"/>
      <c r="D771" s="155" t="s">
        <v>996</v>
      </c>
      <c r="E771" s="169"/>
      <c r="F771" s="155" t="s">
        <v>57</v>
      </c>
      <c r="G771" s="155">
        <v>2</v>
      </c>
      <c r="H771" s="169"/>
      <c r="I771" s="169"/>
      <c r="J771" s="169"/>
      <c r="K771" s="169"/>
      <c r="L771" s="169"/>
      <c r="M771" s="169"/>
      <c r="N771" s="169"/>
      <c r="O771" s="169"/>
      <c r="P771" s="169"/>
    </row>
    <row r="772" spans="1:16" ht="30" customHeight="1" x14ac:dyDescent="0.3">
      <c r="A772" s="155"/>
      <c r="B772" s="167" t="s">
        <v>997</v>
      </c>
      <c r="C772" s="168"/>
      <c r="D772" s="155"/>
      <c r="E772" s="169"/>
      <c r="F772" s="155"/>
      <c r="G772" s="155"/>
      <c r="H772" s="169"/>
      <c r="I772" s="169"/>
      <c r="J772" s="169"/>
      <c r="K772" s="169"/>
      <c r="L772" s="169"/>
      <c r="M772" s="169"/>
      <c r="N772" s="169"/>
      <c r="O772" s="169"/>
      <c r="P772" s="169"/>
    </row>
    <row r="773" spans="1:16" ht="27.6" x14ac:dyDescent="0.3">
      <c r="A773" s="155">
        <v>1</v>
      </c>
      <c r="B773" s="168" t="s">
        <v>306</v>
      </c>
      <c r="C773" s="168"/>
      <c r="D773" s="155" t="s">
        <v>737</v>
      </c>
      <c r="E773" s="169"/>
      <c r="F773" s="155" t="s">
        <v>57</v>
      </c>
      <c r="G773" s="155">
        <v>2</v>
      </c>
      <c r="H773" s="169"/>
      <c r="I773" s="169"/>
      <c r="J773" s="169"/>
      <c r="K773" s="169"/>
      <c r="L773" s="169"/>
      <c r="M773" s="169"/>
      <c r="N773" s="169"/>
      <c r="O773" s="169"/>
      <c r="P773" s="169"/>
    </row>
    <row r="774" spans="1:16" x14ac:dyDescent="0.3">
      <c r="A774" s="155" t="s">
        <v>384</v>
      </c>
      <c r="B774" s="168" t="s">
        <v>385</v>
      </c>
      <c r="C774" s="168"/>
      <c r="D774" s="155" t="s">
        <v>386</v>
      </c>
      <c r="E774" s="169"/>
      <c r="F774" s="155" t="s">
        <v>57</v>
      </c>
      <c r="G774" s="155">
        <v>2</v>
      </c>
      <c r="H774" s="169"/>
      <c r="I774" s="169"/>
      <c r="J774" s="169"/>
      <c r="K774" s="169"/>
      <c r="L774" s="169"/>
      <c r="M774" s="169"/>
      <c r="N774" s="169"/>
      <c r="O774" s="169"/>
      <c r="P774" s="169"/>
    </row>
    <row r="775" spans="1:16" ht="27.6" x14ac:dyDescent="0.3">
      <c r="A775" s="155">
        <v>4</v>
      </c>
      <c r="B775" s="168" t="s">
        <v>308</v>
      </c>
      <c r="C775" s="168"/>
      <c r="D775" s="155" t="s">
        <v>309</v>
      </c>
      <c r="E775" s="169"/>
      <c r="F775" s="155" t="s">
        <v>57</v>
      </c>
      <c r="G775" s="155">
        <v>2</v>
      </c>
      <c r="H775" s="169"/>
      <c r="I775" s="169"/>
      <c r="J775" s="169"/>
      <c r="K775" s="169"/>
      <c r="L775" s="169"/>
      <c r="M775" s="169"/>
      <c r="N775" s="169"/>
      <c r="O775" s="169"/>
      <c r="P775" s="169"/>
    </row>
    <row r="776" spans="1:16" ht="27.6" x14ac:dyDescent="0.3">
      <c r="A776" s="155">
        <v>5</v>
      </c>
      <c r="B776" s="168" t="s">
        <v>68</v>
      </c>
      <c r="C776" s="168"/>
      <c r="D776" s="155" t="s">
        <v>69</v>
      </c>
      <c r="E776" s="169"/>
      <c r="F776" s="155" t="s">
        <v>57</v>
      </c>
      <c r="G776" s="155">
        <v>2</v>
      </c>
      <c r="H776" s="169"/>
      <c r="I776" s="169"/>
      <c r="J776" s="169"/>
      <c r="K776" s="169"/>
      <c r="L776" s="169"/>
      <c r="M776" s="169"/>
      <c r="N776" s="169"/>
      <c r="O776" s="169"/>
      <c r="P776" s="169"/>
    </row>
    <row r="777" spans="1:16" ht="27.6" x14ac:dyDescent="0.3">
      <c r="A777" s="155">
        <v>6</v>
      </c>
      <c r="B777" s="168" t="s">
        <v>998</v>
      </c>
      <c r="C777" s="168"/>
      <c r="D777" s="155" t="s">
        <v>431</v>
      </c>
      <c r="E777" s="169"/>
      <c r="F777" s="155" t="s">
        <v>57</v>
      </c>
      <c r="G777" s="155">
        <v>30</v>
      </c>
      <c r="H777" s="169"/>
      <c r="I777" s="169"/>
      <c r="J777" s="169"/>
      <c r="K777" s="169"/>
      <c r="L777" s="169"/>
      <c r="M777" s="169"/>
      <c r="N777" s="169"/>
      <c r="O777" s="169"/>
      <c r="P777" s="169"/>
    </row>
    <row r="778" spans="1:16" ht="27.6" x14ac:dyDescent="0.3">
      <c r="A778" s="155">
        <v>7</v>
      </c>
      <c r="B778" s="168" t="s">
        <v>973</v>
      </c>
      <c r="C778" s="168"/>
      <c r="D778" s="155"/>
      <c r="E778" s="169"/>
      <c r="F778" s="155" t="s">
        <v>57</v>
      </c>
      <c r="G778" s="155">
        <v>30</v>
      </c>
      <c r="H778" s="169"/>
      <c r="I778" s="169"/>
      <c r="J778" s="169"/>
      <c r="K778" s="169"/>
      <c r="L778" s="169"/>
      <c r="M778" s="169"/>
      <c r="N778" s="169"/>
      <c r="O778" s="169"/>
      <c r="P778" s="169"/>
    </row>
    <row r="779" spans="1:16" x14ac:dyDescent="0.3">
      <c r="A779" s="155">
        <v>156</v>
      </c>
      <c r="B779" s="168" t="s">
        <v>999</v>
      </c>
      <c r="C779" s="168"/>
      <c r="D779" s="155"/>
      <c r="E779" s="169"/>
      <c r="F779" s="155" t="s">
        <v>57</v>
      </c>
      <c r="G779" s="155">
        <v>2</v>
      </c>
      <c r="H779" s="169"/>
      <c r="I779" s="169"/>
      <c r="J779" s="169"/>
      <c r="K779" s="169"/>
      <c r="L779" s="169"/>
      <c r="M779" s="169"/>
      <c r="N779" s="169"/>
      <c r="O779" s="169"/>
      <c r="P779" s="169"/>
    </row>
    <row r="780" spans="1:16" ht="27.6" x14ac:dyDescent="0.3">
      <c r="A780" s="155">
        <v>40</v>
      </c>
      <c r="B780" s="168" t="s">
        <v>988</v>
      </c>
      <c r="C780" s="168"/>
      <c r="D780" s="155" t="s">
        <v>989</v>
      </c>
      <c r="E780" s="169"/>
      <c r="F780" s="155" t="s">
        <v>57</v>
      </c>
      <c r="G780" s="155">
        <v>2</v>
      </c>
      <c r="H780" s="169"/>
      <c r="I780" s="169"/>
      <c r="J780" s="169"/>
      <c r="K780" s="169"/>
      <c r="L780" s="169"/>
      <c r="M780" s="169"/>
      <c r="N780" s="169"/>
      <c r="O780" s="169"/>
      <c r="P780" s="169"/>
    </row>
    <row r="781" spans="1:16" x14ac:dyDescent="0.3">
      <c r="A781" s="155">
        <v>2</v>
      </c>
      <c r="B781" s="168" t="s">
        <v>82</v>
      </c>
      <c r="C781" s="168"/>
      <c r="D781" s="155" t="s">
        <v>83</v>
      </c>
      <c r="E781" s="169"/>
      <c r="F781" s="155" t="s">
        <v>57</v>
      </c>
      <c r="G781" s="155">
        <v>2</v>
      </c>
      <c r="H781" s="169"/>
      <c r="I781" s="169"/>
      <c r="J781" s="169"/>
      <c r="K781" s="169"/>
      <c r="L781" s="169"/>
      <c r="M781" s="169"/>
      <c r="N781" s="169"/>
      <c r="O781" s="169"/>
      <c r="P781" s="169"/>
    </row>
    <row r="782" spans="1:16" ht="27.6" x14ac:dyDescent="0.3">
      <c r="A782" s="155" t="s">
        <v>143</v>
      </c>
      <c r="B782" s="168" t="s">
        <v>313</v>
      </c>
      <c r="C782" s="168"/>
      <c r="D782" s="155" t="s">
        <v>314</v>
      </c>
      <c r="E782" s="169"/>
      <c r="F782" s="155" t="s">
        <v>57</v>
      </c>
      <c r="G782" s="155">
        <v>2</v>
      </c>
      <c r="H782" s="169"/>
      <c r="I782" s="169"/>
      <c r="J782" s="169"/>
      <c r="K782" s="169"/>
      <c r="L782" s="169"/>
      <c r="M782" s="169"/>
      <c r="N782" s="169"/>
      <c r="O782" s="169"/>
      <c r="P782" s="169"/>
    </row>
    <row r="783" spans="1:16" ht="41.4" x14ac:dyDescent="0.3">
      <c r="A783" s="155" t="s">
        <v>74</v>
      </c>
      <c r="B783" s="168" t="s">
        <v>41</v>
      </c>
      <c r="C783" s="168"/>
      <c r="D783" s="155" t="s">
        <v>52</v>
      </c>
      <c r="E783" s="169"/>
      <c r="F783" s="155" t="s">
        <v>59</v>
      </c>
      <c r="G783" s="155">
        <v>2</v>
      </c>
      <c r="H783" s="169"/>
      <c r="I783" s="169"/>
      <c r="J783" s="169"/>
      <c r="K783" s="169"/>
      <c r="L783" s="169"/>
      <c r="M783" s="169"/>
      <c r="N783" s="169"/>
      <c r="O783" s="169"/>
      <c r="P783" s="169"/>
    </row>
    <row r="784" spans="1:16" x14ac:dyDescent="0.3">
      <c r="A784" s="155" t="s">
        <v>42</v>
      </c>
      <c r="B784" s="168" t="s">
        <v>43</v>
      </c>
      <c r="C784" s="168"/>
      <c r="D784" s="155" t="s">
        <v>53</v>
      </c>
      <c r="E784" s="169"/>
      <c r="F784" s="155" t="s">
        <v>57</v>
      </c>
      <c r="G784" s="155">
        <v>2</v>
      </c>
      <c r="H784" s="169"/>
      <c r="I784" s="169"/>
      <c r="J784" s="169"/>
      <c r="K784" s="169"/>
      <c r="L784" s="169"/>
      <c r="M784" s="169"/>
      <c r="N784" s="169"/>
      <c r="O784" s="169"/>
      <c r="P784" s="169"/>
    </row>
    <row r="785" spans="1:16" x14ac:dyDescent="0.3">
      <c r="A785" s="155" t="s">
        <v>42</v>
      </c>
      <c r="B785" s="168" t="s">
        <v>44</v>
      </c>
      <c r="C785" s="168"/>
      <c r="D785" s="155" t="s">
        <v>54</v>
      </c>
      <c r="E785" s="169"/>
      <c r="F785" s="155" t="s">
        <v>57</v>
      </c>
      <c r="G785" s="155">
        <v>2</v>
      </c>
      <c r="H785" s="169"/>
      <c r="I785" s="169"/>
      <c r="J785" s="169"/>
      <c r="K785" s="169"/>
      <c r="L785" s="169"/>
      <c r="M785" s="169"/>
      <c r="N785" s="169"/>
      <c r="O785" s="169"/>
      <c r="P785" s="169"/>
    </row>
    <row r="786" spans="1:16" x14ac:dyDescent="0.3">
      <c r="A786" s="155" t="s">
        <v>35</v>
      </c>
      <c r="B786" s="168" t="s">
        <v>48</v>
      </c>
      <c r="C786" s="168"/>
      <c r="D786" s="155" t="s">
        <v>56</v>
      </c>
      <c r="E786" s="169"/>
      <c r="F786" s="155" t="s">
        <v>57</v>
      </c>
      <c r="G786" s="155">
        <v>2</v>
      </c>
      <c r="H786" s="169"/>
      <c r="I786" s="169"/>
      <c r="J786" s="169"/>
      <c r="K786" s="169"/>
      <c r="L786" s="169"/>
      <c r="M786" s="169"/>
      <c r="N786" s="169"/>
      <c r="O786" s="169"/>
      <c r="P786" s="169"/>
    </row>
    <row r="787" spans="1:16" x14ac:dyDescent="0.3">
      <c r="A787" s="155">
        <v>78</v>
      </c>
      <c r="B787" s="168"/>
      <c r="C787" s="168"/>
      <c r="D787" s="155"/>
      <c r="E787" s="169"/>
      <c r="F787" s="155"/>
      <c r="G787" s="155"/>
      <c r="H787" s="169"/>
      <c r="I787" s="169"/>
      <c r="J787" s="169"/>
      <c r="K787" s="169"/>
      <c r="L787" s="169"/>
      <c r="M787" s="169"/>
      <c r="N787" s="169"/>
      <c r="O787" s="169"/>
      <c r="P787" s="169"/>
    </row>
    <row r="788" spans="1:16" x14ac:dyDescent="0.3">
      <c r="A788" s="155">
        <v>69</v>
      </c>
      <c r="B788" s="168" t="s">
        <v>419</v>
      </c>
      <c r="C788" s="168"/>
      <c r="D788" s="155"/>
      <c r="E788" s="169"/>
      <c r="F788" s="155"/>
      <c r="G788" s="155">
        <v>2</v>
      </c>
      <c r="H788" s="169"/>
      <c r="I788" s="169"/>
      <c r="J788" s="169"/>
      <c r="K788" s="169"/>
      <c r="L788" s="169"/>
      <c r="M788" s="169"/>
      <c r="N788" s="169"/>
      <c r="O788" s="169"/>
      <c r="P788" s="169"/>
    </row>
    <row r="789" spans="1:16" ht="35.4" customHeight="1" x14ac:dyDescent="0.3">
      <c r="A789" s="155"/>
      <c r="B789" s="167" t="s">
        <v>1000</v>
      </c>
      <c r="C789" s="168"/>
      <c r="D789" s="155"/>
      <c r="E789" s="169"/>
      <c r="F789" s="155"/>
      <c r="G789" s="155"/>
      <c r="H789" s="169"/>
      <c r="I789" s="169"/>
      <c r="J789" s="169"/>
      <c r="K789" s="169"/>
      <c r="L789" s="169"/>
      <c r="M789" s="169"/>
      <c r="N789" s="169"/>
      <c r="O789" s="169"/>
      <c r="P789" s="169"/>
    </row>
    <row r="790" spans="1:16" x14ac:dyDescent="0.3">
      <c r="A790" s="155" t="s">
        <v>741</v>
      </c>
      <c r="B790" s="168" t="s">
        <v>1001</v>
      </c>
      <c r="C790" s="168"/>
      <c r="D790" s="155"/>
      <c r="E790" s="169"/>
      <c r="F790" s="155" t="s">
        <v>57</v>
      </c>
      <c r="G790" s="155">
        <v>1</v>
      </c>
      <c r="H790" s="169"/>
      <c r="I790" s="169"/>
      <c r="J790" s="169"/>
      <c r="K790" s="169"/>
      <c r="L790" s="169"/>
      <c r="M790" s="169"/>
      <c r="N790" s="169"/>
      <c r="O790" s="169"/>
      <c r="P790" s="169"/>
    </row>
    <row r="791" spans="1:16" ht="27.6" x14ac:dyDescent="0.3">
      <c r="A791" s="155">
        <v>5</v>
      </c>
      <c r="B791" s="168" t="s">
        <v>68</v>
      </c>
      <c r="C791" s="168"/>
      <c r="D791" s="155" t="s">
        <v>69</v>
      </c>
      <c r="E791" s="169"/>
      <c r="F791" s="155" t="s">
        <v>57</v>
      </c>
      <c r="G791" s="155">
        <v>1</v>
      </c>
      <c r="H791" s="169"/>
      <c r="I791" s="169"/>
      <c r="J791" s="169"/>
      <c r="K791" s="169"/>
      <c r="L791" s="169"/>
      <c r="M791" s="169"/>
      <c r="N791" s="169"/>
      <c r="O791" s="169"/>
      <c r="P791" s="169"/>
    </row>
    <row r="792" spans="1:16" ht="27.6" x14ac:dyDescent="0.3">
      <c r="A792" s="155">
        <v>54</v>
      </c>
      <c r="B792" s="168" t="s">
        <v>1002</v>
      </c>
      <c r="C792" s="168"/>
      <c r="D792" s="155" t="s">
        <v>1003</v>
      </c>
      <c r="E792" s="169"/>
      <c r="F792" s="155" t="s">
        <v>57</v>
      </c>
      <c r="G792" s="155">
        <v>1</v>
      </c>
      <c r="H792" s="169"/>
      <c r="I792" s="169"/>
      <c r="J792" s="169"/>
      <c r="K792" s="169"/>
      <c r="L792" s="169"/>
      <c r="M792" s="169"/>
      <c r="N792" s="169"/>
      <c r="O792" s="169"/>
      <c r="P792" s="169"/>
    </row>
    <row r="793" spans="1:16" x14ac:dyDescent="0.3">
      <c r="A793" s="155" t="s">
        <v>1004</v>
      </c>
      <c r="B793" s="168" t="s">
        <v>1005</v>
      </c>
      <c r="C793" s="168"/>
      <c r="D793" s="155" t="s">
        <v>1006</v>
      </c>
      <c r="E793" s="169"/>
      <c r="F793" s="155" t="s">
        <v>57</v>
      </c>
      <c r="G793" s="155">
        <v>8</v>
      </c>
      <c r="H793" s="169"/>
      <c r="I793" s="169"/>
      <c r="J793" s="169"/>
      <c r="K793" s="169"/>
      <c r="L793" s="169"/>
      <c r="M793" s="169"/>
      <c r="N793" s="169"/>
      <c r="O793" s="169"/>
      <c r="P793" s="169"/>
    </row>
    <row r="794" spans="1:16" ht="27.6" x14ac:dyDescent="0.3">
      <c r="A794" s="155">
        <v>138</v>
      </c>
      <c r="B794" s="168" t="s">
        <v>1007</v>
      </c>
      <c r="C794" s="168"/>
      <c r="D794" s="155"/>
      <c r="E794" s="169"/>
      <c r="F794" s="155" t="s">
        <v>57</v>
      </c>
      <c r="G794" s="155">
        <v>1</v>
      </c>
      <c r="H794" s="169"/>
      <c r="I794" s="169"/>
      <c r="J794" s="169"/>
      <c r="K794" s="169"/>
      <c r="L794" s="169"/>
      <c r="M794" s="169"/>
      <c r="N794" s="169"/>
      <c r="O794" s="169"/>
      <c r="P794" s="169"/>
    </row>
    <row r="795" spans="1:16" ht="27.6" x14ac:dyDescent="0.3">
      <c r="A795" s="155">
        <v>1</v>
      </c>
      <c r="B795" s="168" t="s">
        <v>306</v>
      </c>
      <c r="C795" s="168"/>
      <c r="D795" s="155"/>
      <c r="E795" s="169"/>
      <c r="F795" s="155" t="s">
        <v>57</v>
      </c>
      <c r="G795" s="155">
        <v>1</v>
      </c>
      <c r="H795" s="169"/>
      <c r="I795" s="169"/>
      <c r="J795" s="169"/>
      <c r="K795" s="169"/>
      <c r="L795" s="169"/>
      <c r="M795" s="169"/>
      <c r="N795" s="169"/>
      <c r="O795" s="169"/>
      <c r="P795" s="169"/>
    </row>
    <row r="796" spans="1:16" x14ac:dyDescent="0.3">
      <c r="A796" s="155" t="s">
        <v>384</v>
      </c>
      <c r="B796" s="168" t="s">
        <v>385</v>
      </c>
      <c r="C796" s="168"/>
      <c r="D796" s="155" t="s">
        <v>386</v>
      </c>
      <c r="E796" s="169"/>
      <c r="F796" s="155" t="s">
        <v>57</v>
      </c>
      <c r="G796" s="155">
        <v>1</v>
      </c>
      <c r="H796" s="169"/>
      <c r="I796" s="169"/>
      <c r="J796" s="169"/>
      <c r="K796" s="169"/>
      <c r="L796" s="169"/>
      <c r="M796" s="169"/>
      <c r="N796" s="169"/>
      <c r="O796" s="169"/>
      <c r="P796" s="169"/>
    </row>
    <row r="797" spans="1:16" ht="27.6" x14ac:dyDescent="0.3">
      <c r="A797" s="155">
        <v>7</v>
      </c>
      <c r="B797" s="168" t="s">
        <v>973</v>
      </c>
      <c r="C797" s="168"/>
      <c r="D797" s="155"/>
      <c r="E797" s="169"/>
      <c r="F797" s="155" t="s">
        <v>57</v>
      </c>
      <c r="G797" s="155">
        <v>25</v>
      </c>
      <c r="H797" s="169"/>
      <c r="I797" s="169"/>
      <c r="J797" s="169"/>
      <c r="K797" s="169"/>
      <c r="L797" s="169"/>
      <c r="M797" s="169"/>
      <c r="N797" s="169"/>
      <c r="O797" s="169"/>
      <c r="P797" s="169"/>
    </row>
    <row r="798" spans="1:16" x14ac:dyDescent="0.3">
      <c r="A798" s="155" t="s">
        <v>1008</v>
      </c>
      <c r="B798" s="168" t="s">
        <v>1009</v>
      </c>
      <c r="C798" s="168"/>
      <c r="D798" s="155"/>
      <c r="E798" s="169"/>
      <c r="F798" s="155" t="s">
        <v>57</v>
      </c>
      <c r="G798" s="155">
        <v>13</v>
      </c>
      <c r="H798" s="169"/>
      <c r="I798" s="169"/>
      <c r="J798" s="169"/>
      <c r="K798" s="169"/>
      <c r="L798" s="169"/>
      <c r="M798" s="169"/>
      <c r="N798" s="169"/>
      <c r="O798" s="169"/>
      <c r="P798" s="169"/>
    </row>
    <row r="799" spans="1:16" x14ac:dyDescent="0.3">
      <c r="A799" s="155">
        <v>2</v>
      </c>
      <c r="B799" s="168" t="s">
        <v>82</v>
      </c>
      <c r="C799" s="168"/>
      <c r="D799" s="155" t="s">
        <v>83</v>
      </c>
      <c r="E799" s="169"/>
      <c r="F799" s="155" t="s">
        <v>57</v>
      </c>
      <c r="G799" s="155">
        <v>1</v>
      </c>
      <c r="H799" s="169"/>
      <c r="I799" s="169"/>
      <c r="J799" s="169"/>
      <c r="K799" s="169"/>
      <c r="L799" s="169"/>
      <c r="M799" s="169"/>
      <c r="N799" s="169"/>
      <c r="O799" s="169"/>
      <c r="P799" s="169"/>
    </row>
    <row r="800" spans="1:16" ht="41.4" x14ac:dyDescent="0.3">
      <c r="A800" s="155" t="s">
        <v>74</v>
      </c>
      <c r="B800" s="168" t="s">
        <v>41</v>
      </c>
      <c r="C800" s="168"/>
      <c r="D800" s="155" t="s">
        <v>52</v>
      </c>
      <c r="E800" s="169"/>
      <c r="F800" s="155" t="s">
        <v>59</v>
      </c>
      <c r="G800" s="155">
        <v>1</v>
      </c>
      <c r="H800" s="169"/>
      <c r="I800" s="169"/>
      <c r="J800" s="169"/>
      <c r="K800" s="169"/>
      <c r="L800" s="169"/>
      <c r="M800" s="169"/>
      <c r="N800" s="169"/>
      <c r="O800" s="169"/>
      <c r="P800" s="169"/>
    </row>
    <row r="801" spans="1:16" x14ac:dyDescent="0.3">
      <c r="A801" s="155" t="s">
        <v>42</v>
      </c>
      <c r="B801" s="168" t="s">
        <v>43</v>
      </c>
      <c r="C801" s="168"/>
      <c r="D801" s="155" t="s">
        <v>53</v>
      </c>
      <c r="E801" s="169"/>
      <c r="F801" s="155" t="s">
        <v>57</v>
      </c>
      <c r="G801" s="155">
        <v>1</v>
      </c>
      <c r="H801" s="169"/>
      <c r="I801" s="169"/>
      <c r="J801" s="169"/>
      <c r="K801" s="169"/>
      <c r="L801" s="169"/>
      <c r="M801" s="169"/>
      <c r="N801" s="169"/>
      <c r="O801" s="169"/>
      <c r="P801" s="169"/>
    </row>
    <row r="802" spans="1:16" x14ac:dyDescent="0.3">
      <c r="A802" s="155" t="s">
        <v>42</v>
      </c>
      <c r="B802" s="168" t="s">
        <v>44</v>
      </c>
      <c r="C802" s="168"/>
      <c r="D802" s="155" t="s">
        <v>54</v>
      </c>
      <c r="E802" s="169"/>
      <c r="F802" s="155" t="s">
        <v>57</v>
      </c>
      <c r="G802" s="155">
        <v>1</v>
      </c>
      <c r="H802" s="169"/>
      <c r="I802" s="169"/>
      <c r="J802" s="169"/>
      <c r="K802" s="169"/>
      <c r="L802" s="169"/>
      <c r="M802" s="169"/>
      <c r="N802" s="169"/>
      <c r="O802" s="169"/>
      <c r="P802" s="169"/>
    </row>
    <row r="803" spans="1:16" ht="27.6" x14ac:dyDescent="0.3">
      <c r="A803" s="155" t="s">
        <v>143</v>
      </c>
      <c r="B803" s="168" t="s">
        <v>313</v>
      </c>
      <c r="C803" s="168"/>
      <c r="D803" s="155" t="s">
        <v>314</v>
      </c>
      <c r="E803" s="169"/>
      <c r="F803" s="155" t="s">
        <v>57</v>
      </c>
      <c r="G803" s="155">
        <v>1</v>
      </c>
      <c r="H803" s="169"/>
      <c r="I803" s="169"/>
      <c r="J803" s="169"/>
      <c r="K803" s="169"/>
      <c r="L803" s="169"/>
      <c r="M803" s="169"/>
      <c r="N803" s="169"/>
      <c r="O803" s="169"/>
      <c r="P803" s="169"/>
    </row>
    <row r="804" spans="1:16" ht="27.6" x14ac:dyDescent="0.3">
      <c r="A804" s="155" t="s">
        <v>1010</v>
      </c>
      <c r="B804" s="168" t="s">
        <v>1011</v>
      </c>
      <c r="C804" s="168"/>
      <c r="D804" s="155"/>
      <c r="E804" s="169"/>
      <c r="F804" s="155" t="s">
        <v>59</v>
      </c>
      <c r="G804" s="155">
        <v>1</v>
      </c>
      <c r="H804" s="169"/>
      <c r="I804" s="169"/>
      <c r="J804" s="169"/>
      <c r="K804" s="169"/>
      <c r="L804" s="169"/>
      <c r="M804" s="169"/>
      <c r="N804" s="169"/>
      <c r="O804" s="169"/>
      <c r="P804" s="169"/>
    </row>
    <row r="805" spans="1:16" x14ac:dyDescent="0.3">
      <c r="A805" s="155" t="s">
        <v>35</v>
      </c>
      <c r="B805" s="168" t="s">
        <v>48</v>
      </c>
      <c r="C805" s="168"/>
      <c r="D805" s="155" t="s">
        <v>56</v>
      </c>
      <c r="E805" s="169"/>
      <c r="F805" s="155" t="s">
        <v>57</v>
      </c>
      <c r="G805" s="155">
        <v>2</v>
      </c>
      <c r="H805" s="169"/>
      <c r="I805" s="169"/>
      <c r="J805" s="169"/>
      <c r="K805" s="169"/>
      <c r="L805" s="169"/>
      <c r="M805" s="169"/>
      <c r="N805" s="169"/>
      <c r="O805" s="169"/>
      <c r="P805" s="169"/>
    </row>
    <row r="806" spans="1:16" ht="27.6" x14ac:dyDescent="0.3">
      <c r="A806" s="155" t="s">
        <v>35</v>
      </c>
      <c r="B806" s="168" t="s">
        <v>743</v>
      </c>
      <c r="C806" s="168"/>
      <c r="D806" s="155" t="s">
        <v>123</v>
      </c>
      <c r="E806" s="169"/>
      <c r="F806" s="155" t="s">
        <v>57</v>
      </c>
      <c r="G806" s="155">
        <v>2</v>
      </c>
      <c r="H806" s="169"/>
      <c r="I806" s="169"/>
      <c r="J806" s="169"/>
      <c r="K806" s="169"/>
      <c r="L806" s="169"/>
      <c r="M806" s="169"/>
      <c r="N806" s="169"/>
      <c r="O806" s="169"/>
      <c r="P806" s="169"/>
    </row>
    <row r="807" spans="1:16" x14ac:dyDescent="0.3">
      <c r="A807" s="155">
        <v>9</v>
      </c>
      <c r="B807" s="168" t="s">
        <v>335</v>
      </c>
      <c r="C807" s="168"/>
      <c r="D807" s="155" t="s">
        <v>336</v>
      </c>
      <c r="E807" s="169"/>
      <c r="F807" s="155" t="s">
        <v>57</v>
      </c>
      <c r="G807" s="155">
        <v>2</v>
      </c>
      <c r="H807" s="169"/>
      <c r="I807" s="169"/>
      <c r="J807" s="169"/>
      <c r="K807" s="169"/>
      <c r="L807" s="169"/>
      <c r="M807" s="169"/>
      <c r="N807" s="169"/>
      <c r="O807" s="169"/>
      <c r="P807" s="169"/>
    </row>
    <row r="808" spans="1:16" ht="27.45" customHeight="1" x14ac:dyDescent="0.3">
      <c r="A808" s="155"/>
      <c r="B808" s="167" t="s">
        <v>1012</v>
      </c>
      <c r="C808" s="168"/>
      <c r="D808" s="155"/>
      <c r="E808" s="169"/>
      <c r="F808" s="155"/>
      <c r="G808" s="155"/>
      <c r="H808" s="169"/>
      <c r="I808" s="169"/>
      <c r="J808" s="169"/>
      <c r="K808" s="169"/>
      <c r="L808" s="169"/>
      <c r="M808" s="169"/>
      <c r="N808" s="169"/>
      <c r="O808" s="169"/>
      <c r="P808" s="169"/>
    </row>
    <row r="809" spans="1:16" ht="27.6" x14ac:dyDescent="0.3">
      <c r="A809" s="155">
        <v>1</v>
      </c>
      <c r="B809" s="168" t="s">
        <v>306</v>
      </c>
      <c r="C809" s="168"/>
      <c r="D809" s="155" t="s">
        <v>737</v>
      </c>
      <c r="E809" s="169"/>
      <c r="F809" s="155" t="s">
        <v>57</v>
      </c>
      <c r="G809" s="155">
        <v>1</v>
      </c>
      <c r="H809" s="169"/>
      <c r="I809" s="169"/>
      <c r="J809" s="169"/>
      <c r="K809" s="169"/>
      <c r="L809" s="169"/>
      <c r="M809" s="169"/>
      <c r="N809" s="169"/>
      <c r="O809" s="169"/>
      <c r="P809" s="169"/>
    </row>
    <row r="810" spans="1:16" x14ac:dyDescent="0.3">
      <c r="A810" s="155" t="s">
        <v>384</v>
      </c>
      <c r="B810" s="168" t="s">
        <v>385</v>
      </c>
      <c r="C810" s="168"/>
      <c r="D810" s="155" t="s">
        <v>386</v>
      </c>
      <c r="E810" s="169"/>
      <c r="F810" s="155" t="s">
        <v>57</v>
      </c>
      <c r="G810" s="155">
        <v>1</v>
      </c>
      <c r="H810" s="169"/>
      <c r="I810" s="169"/>
      <c r="J810" s="169"/>
      <c r="K810" s="169"/>
      <c r="L810" s="169"/>
      <c r="M810" s="169"/>
      <c r="N810" s="169"/>
      <c r="O810" s="169"/>
      <c r="P810" s="169"/>
    </row>
    <row r="811" spans="1:16" ht="27.6" x14ac:dyDescent="0.3">
      <c r="A811" s="155" t="s">
        <v>1013</v>
      </c>
      <c r="B811" s="168" t="s">
        <v>1014</v>
      </c>
      <c r="C811" s="168"/>
      <c r="D811" s="155" t="s">
        <v>1003</v>
      </c>
      <c r="E811" s="169"/>
      <c r="F811" s="155" t="s">
        <v>57</v>
      </c>
      <c r="G811" s="155">
        <v>1</v>
      </c>
      <c r="H811" s="169"/>
      <c r="I811" s="169"/>
      <c r="J811" s="169"/>
      <c r="K811" s="169"/>
      <c r="L811" s="169"/>
      <c r="M811" s="169"/>
      <c r="N811" s="169"/>
      <c r="O811" s="169"/>
      <c r="P811" s="169"/>
    </row>
    <row r="812" spans="1:16" ht="27.6" x14ac:dyDescent="0.3">
      <c r="A812" s="155" t="s">
        <v>1015</v>
      </c>
      <c r="B812" s="168" t="s">
        <v>1016</v>
      </c>
      <c r="C812" s="168"/>
      <c r="D812" s="155" t="s">
        <v>1017</v>
      </c>
      <c r="E812" s="169"/>
      <c r="F812" s="155" t="s">
        <v>57</v>
      </c>
      <c r="G812" s="155">
        <v>1</v>
      </c>
      <c r="H812" s="169"/>
      <c r="I812" s="169"/>
      <c r="J812" s="169"/>
      <c r="K812" s="169"/>
      <c r="L812" s="169"/>
      <c r="M812" s="169"/>
      <c r="N812" s="169"/>
      <c r="O812" s="169"/>
      <c r="P812" s="169"/>
    </row>
    <row r="813" spans="1:16" ht="27.6" x14ac:dyDescent="0.3">
      <c r="A813" s="155" t="s">
        <v>738</v>
      </c>
      <c r="B813" s="168" t="s">
        <v>68</v>
      </c>
      <c r="C813" s="168"/>
      <c r="D813" s="155" t="s">
        <v>69</v>
      </c>
      <c r="E813" s="169"/>
      <c r="F813" s="155" t="s">
        <v>57</v>
      </c>
      <c r="G813" s="155">
        <v>1</v>
      </c>
      <c r="H813" s="169"/>
      <c r="I813" s="169"/>
      <c r="J813" s="169"/>
      <c r="K813" s="169"/>
      <c r="L813" s="169"/>
      <c r="M813" s="169"/>
      <c r="N813" s="169"/>
      <c r="O813" s="169"/>
      <c r="P813" s="169"/>
    </row>
    <row r="814" spans="1:16" ht="27.6" x14ac:dyDescent="0.3">
      <c r="A814" s="155">
        <v>52</v>
      </c>
      <c r="B814" s="168" t="s">
        <v>1018</v>
      </c>
      <c r="C814" s="168"/>
      <c r="D814" s="155"/>
      <c r="E814" s="169"/>
      <c r="F814" s="155" t="s">
        <v>57</v>
      </c>
      <c r="G814" s="155">
        <v>13</v>
      </c>
      <c r="H814" s="169"/>
      <c r="I814" s="169"/>
      <c r="J814" s="169"/>
      <c r="K814" s="169"/>
      <c r="L814" s="169"/>
      <c r="M814" s="169"/>
      <c r="N814" s="169"/>
      <c r="O814" s="169"/>
      <c r="P814" s="169"/>
    </row>
    <row r="815" spans="1:16" x14ac:dyDescent="0.3">
      <c r="A815" s="155" t="s">
        <v>1004</v>
      </c>
      <c r="B815" s="168" t="s">
        <v>1005</v>
      </c>
      <c r="C815" s="168"/>
      <c r="D815" s="155" t="s">
        <v>1006</v>
      </c>
      <c r="E815" s="169"/>
      <c r="F815" s="155" t="s">
        <v>57</v>
      </c>
      <c r="G815" s="155">
        <v>25</v>
      </c>
      <c r="H815" s="169"/>
      <c r="I815" s="169"/>
      <c r="J815" s="169"/>
      <c r="K815" s="169"/>
      <c r="L815" s="169"/>
      <c r="M815" s="169"/>
      <c r="N815" s="169"/>
      <c r="O815" s="169"/>
      <c r="P815" s="169"/>
    </row>
    <row r="816" spans="1:16" ht="27.6" x14ac:dyDescent="0.3">
      <c r="A816" s="155">
        <v>49</v>
      </c>
      <c r="B816" s="168" t="s">
        <v>1019</v>
      </c>
      <c r="C816" s="168"/>
      <c r="D816" s="155" t="s">
        <v>1020</v>
      </c>
      <c r="E816" s="169"/>
      <c r="F816" s="155" t="s">
        <v>57</v>
      </c>
      <c r="G816" s="155">
        <v>2</v>
      </c>
      <c r="H816" s="169"/>
      <c r="I816" s="169"/>
      <c r="J816" s="169"/>
      <c r="K816" s="169"/>
      <c r="L816" s="169"/>
      <c r="M816" s="169"/>
      <c r="N816" s="169"/>
      <c r="O816" s="169"/>
      <c r="P816" s="169"/>
    </row>
    <row r="817" spans="1:16" ht="27.6" x14ac:dyDescent="0.3">
      <c r="A817" s="155" t="s">
        <v>143</v>
      </c>
      <c r="B817" s="168" t="s">
        <v>313</v>
      </c>
      <c r="C817" s="168"/>
      <c r="D817" s="155" t="s">
        <v>314</v>
      </c>
      <c r="E817" s="169"/>
      <c r="F817" s="155" t="s">
        <v>57</v>
      </c>
      <c r="G817" s="155">
        <v>1</v>
      </c>
      <c r="H817" s="169"/>
      <c r="I817" s="169"/>
      <c r="J817" s="169"/>
      <c r="K817" s="169"/>
      <c r="L817" s="169"/>
      <c r="M817" s="169"/>
      <c r="N817" s="169"/>
      <c r="O817" s="169"/>
      <c r="P817" s="169"/>
    </row>
    <row r="818" spans="1:16" x14ac:dyDescent="0.3">
      <c r="A818" s="155">
        <v>2</v>
      </c>
      <c r="B818" s="168" t="s">
        <v>82</v>
      </c>
      <c r="C818" s="168"/>
      <c r="D818" s="155" t="s">
        <v>83</v>
      </c>
      <c r="E818" s="169"/>
      <c r="F818" s="155" t="s">
        <v>57</v>
      </c>
      <c r="G818" s="155">
        <v>1</v>
      </c>
      <c r="H818" s="169"/>
      <c r="I818" s="169"/>
      <c r="J818" s="169"/>
      <c r="K818" s="169"/>
      <c r="L818" s="169"/>
      <c r="M818" s="169"/>
      <c r="N818" s="169"/>
      <c r="O818" s="169"/>
      <c r="P818" s="169"/>
    </row>
    <row r="819" spans="1:16" ht="41.4" x14ac:dyDescent="0.3">
      <c r="A819" s="155" t="s">
        <v>74</v>
      </c>
      <c r="B819" s="168" t="s">
        <v>41</v>
      </c>
      <c r="C819" s="168"/>
      <c r="D819" s="155" t="s">
        <v>52</v>
      </c>
      <c r="E819" s="169"/>
      <c r="F819" s="155" t="s">
        <v>59</v>
      </c>
      <c r="G819" s="155">
        <v>1</v>
      </c>
      <c r="H819" s="169"/>
      <c r="I819" s="169"/>
      <c r="J819" s="169"/>
      <c r="K819" s="169"/>
      <c r="L819" s="169"/>
      <c r="M819" s="169"/>
      <c r="N819" s="169"/>
      <c r="O819" s="169"/>
      <c r="P819" s="169"/>
    </row>
    <row r="820" spans="1:16" x14ac:dyDescent="0.3">
      <c r="A820" s="155" t="s">
        <v>42</v>
      </c>
      <c r="B820" s="168" t="s">
        <v>43</v>
      </c>
      <c r="C820" s="168"/>
      <c r="D820" s="155" t="s">
        <v>53</v>
      </c>
      <c r="E820" s="169"/>
      <c r="F820" s="155" t="s">
        <v>57</v>
      </c>
      <c r="G820" s="155">
        <v>1</v>
      </c>
      <c r="H820" s="169"/>
      <c r="I820" s="169"/>
      <c r="J820" s="169"/>
      <c r="K820" s="169"/>
      <c r="L820" s="169"/>
      <c r="M820" s="169"/>
      <c r="N820" s="169"/>
      <c r="O820" s="169"/>
      <c r="P820" s="169"/>
    </row>
    <row r="821" spans="1:16" x14ac:dyDescent="0.3">
      <c r="A821" s="155" t="s">
        <v>42</v>
      </c>
      <c r="B821" s="168" t="s">
        <v>44</v>
      </c>
      <c r="C821" s="168"/>
      <c r="D821" s="155" t="s">
        <v>54</v>
      </c>
      <c r="E821" s="169"/>
      <c r="F821" s="155" t="s">
        <v>57</v>
      </c>
      <c r="G821" s="155">
        <v>1</v>
      </c>
      <c r="H821" s="169"/>
      <c r="I821" s="169"/>
      <c r="J821" s="169"/>
      <c r="K821" s="169"/>
      <c r="L821" s="169"/>
      <c r="M821" s="169"/>
      <c r="N821" s="169"/>
      <c r="O821" s="169"/>
      <c r="P821" s="169"/>
    </row>
    <row r="822" spans="1:16" ht="27.75" customHeight="1" x14ac:dyDescent="0.3">
      <c r="A822" s="155"/>
      <c r="B822" s="167" t="s">
        <v>1021</v>
      </c>
      <c r="C822" s="168"/>
      <c r="D822" s="155"/>
      <c r="E822" s="169"/>
      <c r="F822" s="155"/>
      <c r="G822" s="155"/>
      <c r="H822" s="169"/>
      <c r="I822" s="169"/>
      <c r="J822" s="169"/>
      <c r="K822" s="169"/>
      <c r="L822" s="169"/>
      <c r="M822" s="169"/>
      <c r="N822" s="169"/>
      <c r="O822" s="169"/>
      <c r="P822" s="169"/>
    </row>
    <row r="823" spans="1:16" ht="27.6" x14ac:dyDescent="0.3">
      <c r="A823" s="155" t="s">
        <v>62</v>
      </c>
      <c r="B823" s="168" t="s">
        <v>63</v>
      </c>
      <c r="C823" s="168"/>
      <c r="D823" s="155" t="s">
        <v>64</v>
      </c>
      <c r="E823" s="169"/>
      <c r="F823" s="155" t="s">
        <v>57</v>
      </c>
      <c r="G823" s="155">
        <v>1</v>
      </c>
      <c r="H823" s="169"/>
      <c r="I823" s="169"/>
      <c r="J823" s="169"/>
      <c r="K823" s="169"/>
      <c r="L823" s="169"/>
      <c r="M823" s="169"/>
      <c r="N823" s="169"/>
      <c r="O823" s="169"/>
      <c r="P823" s="169"/>
    </row>
    <row r="824" spans="1:16" ht="27.6" x14ac:dyDescent="0.3">
      <c r="A824" s="155">
        <v>49</v>
      </c>
      <c r="B824" s="168" t="s">
        <v>1019</v>
      </c>
      <c r="C824" s="168"/>
      <c r="D824" s="155" t="s">
        <v>1020</v>
      </c>
      <c r="E824" s="169"/>
      <c r="F824" s="155" t="s">
        <v>57</v>
      </c>
      <c r="G824" s="155">
        <v>2</v>
      </c>
      <c r="H824" s="169"/>
      <c r="I824" s="169"/>
      <c r="J824" s="169"/>
      <c r="K824" s="169"/>
      <c r="L824" s="169"/>
      <c r="M824" s="169"/>
      <c r="N824" s="169"/>
      <c r="O824" s="169"/>
      <c r="P824" s="169"/>
    </row>
    <row r="825" spans="1:16" ht="27.6" x14ac:dyDescent="0.3">
      <c r="A825" s="155">
        <v>50</v>
      </c>
      <c r="B825" s="168" t="s">
        <v>1022</v>
      </c>
      <c r="C825" s="168"/>
      <c r="D825" s="155" t="s">
        <v>1023</v>
      </c>
      <c r="E825" s="169"/>
      <c r="F825" s="155" t="s">
        <v>57</v>
      </c>
      <c r="G825" s="155">
        <v>2</v>
      </c>
      <c r="H825" s="169"/>
      <c r="I825" s="169"/>
      <c r="J825" s="169"/>
      <c r="K825" s="169"/>
      <c r="L825" s="169"/>
      <c r="M825" s="169"/>
      <c r="N825" s="169"/>
      <c r="O825" s="169"/>
      <c r="P825" s="169"/>
    </row>
    <row r="826" spans="1:16" ht="41.4" x14ac:dyDescent="0.3">
      <c r="A826" s="155" t="s">
        <v>30</v>
      </c>
      <c r="B826" s="168" t="s">
        <v>31</v>
      </c>
      <c r="C826" s="168"/>
      <c r="D826" s="155" t="s">
        <v>50</v>
      </c>
      <c r="E826" s="169"/>
      <c r="F826" s="155" t="s">
        <v>57</v>
      </c>
      <c r="G826" s="155">
        <v>2</v>
      </c>
      <c r="H826" s="169"/>
      <c r="I826" s="169"/>
      <c r="J826" s="169"/>
      <c r="K826" s="169"/>
      <c r="L826" s="169"/>
      <c r="M826" s="169"/>
      <c r="N826" s="169"/>
      <c r="O826" s="169"/>
      <c r="P826" s="169"/>
    </row>
    <row r="827" spans="1:16" x14ac:dyDescent="0.3">
      <c r="A827" s="155">
        <v>16</v>
      </c>
      <c r="B827" s="168" t="s">
        <v>984</v>
      </c>
      <c r="C827" s="168"/>
      <c r="D827" s="155" t="s">
        <v>73</v>
      </c>
      <c r="E827" s="169"/>
      <c r="F827" s="155" t="s">
        <v>57</v>
      </c>
      <c r="G827" s="155">
        <v>1</v>
      </c>
      <c r="H827" s="169"/>
      <c r="I827" s="169"/>
      <c r="J827" s="169"/>
      <c r="K827" s="169"/>
      <c r="L827" s="169"/>
      <c r="M827" s="169"/>
      <c r="N827" s="169"/>
      <c r="O827" s="169"/>
      <c r="P827" s="169"/>
    </row>
    <row r="828" spans="1:16" ht="27.9" customHeight="1" x14ac:dyDescent="0.3">
      <c r="A828" s="155"/>
      <c r="B828" s="167" t="s">
        <v>1024</v>
      </c>
      <c r="C828" s="168"/>
      <c r="D828" s="155"/>
      <c r="E828" s="169"/>
      <c r="F828" s="155"/>
      <c r="G828" s="155"/>
      <c r="H828" s="169"/>
      <c r="I828" s="169"/>
      <c r="J828" s="169"/>
      <c r="K828" s="169"/>
      <c r="L828" s="169"/>
      <c r="M828" s="169"/>
      <c r="N828" s="169"/>
      <c r="O828" s="169"/>
      <c r="P828" s="169"/>
    </row>
    <row r="829" spans="1:16" ht="27.6" x14ac:dyDescent="0.3">
      <c r="A829" s="155">
        <v>1</v>
      </c>
      <c r="B829" s="168" t="s">
        <v>306</v>
      </c>
      <c r="C829" s="168"/>
      <c r="D829" s="155" t="s">
        <v>737</v>
      </c>
      <c r="E829" s="169"/>
      <c r="F829" s="155" t="s">
        <v>57</v>
      </c>
      <c r="G829" s="155">
        <v>1</v>
      </c>
      <c r="H829" s="169"/>
      <c r="I829" s="169"/>
      <c r="J829" s="169"/>
      <c r="K829" s="169"/>
      <c r="L829" s="169"/>
      <c r="M829" s="169"/>
      <c r="N829" s="169"/>
      <c r="O829" s="169"/>
      <c r="P829" s="169"/>
    </row>
    <row r="830" spans="1:16" x14ac:dyDescent="0.3">
      <c r="A830" s="155" t="s">
        <v>384</v>
      </c>
      <c r="B830" s="168" t="s">
        <v>385</v>
      </c>
      <c r="C830" s="168"/>
      <c r="D830" s="155" t="s">
        <v>386</v>
      </c>
      <c r="E830" s="169"/>
      <c r="F830" s="155" t="s">
        <v>57</v>
      </c>
      <c r="G830" s="155">
        <v>1</v>
      </c>
      <c r="H830" s="169"/>
      <c r="I830" s="169"/>
      <c r="J830" s="169"/>
      <c r="K830" s="169"/>
      <c r="L830" s="169"/>
      <c r="M830" s="169"/>
      <c r="N830" s="169"/>
      <c r="O830" s="169"/>
      <c r="P830" s="169"/>
    </row>
    <row r="831" spans="1:16" ht="27.6" x14ac:dyDescent="0.3">
      <c r="A831" s="155">
        <v>54</v>
      </c>
      <c r="B831" s="168" t="s">
        <v>1002</v>
      </c>
      <c r="C831" s="168"/>
      <c r="D831" s="155" t="s">
        <v>1003</v>
      </c>
      <c r="E831" s="169"/>
      <c r="F831" s="155" t="s">
        <v>57</v>
      </c>
      <c r="G831" s="155">
        <v>1</v>
      </c>
      <c r="H831" s="169"/>
      <c r="I831" s="169"/>
      <c r="J831" s="169"/>
      <c r="K831" s="169"/>
      <c r="L831" s="169"/>
      <c r="M831" s="169"/>
      <c r="N831" s="169"/>
      <c r="O831" s="169"/>
      <c r="P831" s="169"/>
    </row>
    <row r="832" spans="1:16" ht="27.6" x14ac:dyDescent="0.3">
      <c r="A832" s="155" t="s">
        <v>1015</v>
      </c>
      <c r="B832" s="168" t="s">
        <v>1016</v>
      </c>
      <c r="C832" s="168"/>
      <c r="D832" s="155" t="s">
        <v>1017</v>
      </c>
      <c r="E832" s="169"/>
      <c r="F832" s="155" t="s">
        <v>57</v>
      </c>
      <c r="G832" s="155">
        <v>1</v>
      </c>
      <c r="H832" s="169"/>
      <c r="I832" s="169"/>
      <c r="J832" s="169"/>
      <c r="K832" s="169"/>
      <c r="L832" s="169"/>
      <c r="M832" s="169"/>
      <c r="N832" s="169"/>
      <c r="O832" s="169"/>
      <c r="P832" s="169"/>
    </row>
    <row r="833" spans="1:16" ht="27.6" x14ac:dyDescent="0.3">
      <c r="A833" s="155" t="s">
        <v>738</v>
      </c>
      <c r="B833" s="168" t="s">
        <v>68</v>
      </c>
      <c r="C833" s="168"/>
      <c r="D833" s="155" t="s">
        <v>69</v>
      </c>
      <c r="E833" s="169"/>
      <c r="F833" s="155" t="s">
        <v>57</v>
      </c>
      <c r="G833" s="155">
        <v>1</v>
      </c>
      <c r="H833" s="169"/>
      <c r="I833" s="169"/>
      <c r="J833" s="169"/>
      <c r="K833" s="169"/>
      <c r="L833" s="169"/>
      <c r="M833" s="169"/>
      <c r="N833" s="169"/>
      <c r="O833" s="169"/>
      <c r="P833" s="169"/>
    </row>
    <row r="834" spans="1:16" ht="27.6" x14ac:dyDescent="0.3">
      <c r="A834" s="155">
        <v>55</v>
      </c>
      <c r="B834" s="168" t="s">
        <v>1025</v>
      </c>
      <c r="C834" s="168"/>
      <c r="D834" s="155" t="s">
        <v>1026</v>
      </c>
      <c r="E834" s="169"/>
      <c r="F834" s="155" t="s">
        <v>57</v>
      </c>
      <c r="G834" s="155">
        <v>13</v>
      </c>
      <c r="H834" s="169"/>
      <c r="I834" s="169"/>
      <c r="J834" s="169"/>
      <c r="K834" s="169"/>
      <c r="L834" s="169"/>
      <c r="M834" s="169"/>
      <c r="N834" s="169"/>
      <c r="O834" s="169"/>
      <c r="P834" s="169"/>
    </row>
    <row r="835" spans="1:16" x14ac:dyDescent="0.3">
      <c r="A835" s="155" t="s">
        <v>1004</v>
      </c>
      <c r="B835" s="168" t="s">
        <v>1005</v>
      </c>
      <c r="C835" s="168"/>
      <c r="D835" s="155" t="s">
        <v>1006</v>
      </c>
      <c r="E835" s="169"/>
      <c r="F835" s="155" t="s">
        <v>57</v>
      </c>
      <c r="G835" s="155">
        <v>25</v>
      </c>
      <c r="H835" s="169"/>
      <c r="I835" s="169"/>
      <c r="J835" s="169"/>
      <c r="K835" s="169"/>
      <c r="L835" s="169"/>
      <c r="M835" s="169"/>
      <c r="N835" s="169"/>
      <c r="O835" s="169"/>
      <c r="P835" s="169"/>
    </row>
    <row r="836" spans="1:16" ht="27.6" x14ac:dyDescent="0.3">
      <c r="A836" s="155">
        <v>49</v>
      </c>
      <c r="B836" s="168" t="s">
        <v>1019</v>
      </c>
      <c r="C836" s="168"/>
      <c r="D836" s="155" t="s">
        <v>1020</v>
      </c>
      <c r="E836" s="169"/>
      <c r="F836" s="155" t="s">
        <v>57</v>
      </c>
      <c r="G836" s="155">
        <v>2</v>
      </c>
      <c r="H836" s="169"/>
      <c r="I836" s="169"/>
      <c r="J836" s="169"/>
      <c r="K836" s="169"/>
      <c r="L836" s="169"/>
      <c r="M836" s="169"/>
      <c r="N836" s="169"/>
      <c r="O836" s="169"/>
      <c r="P836" s="169"/>
    </row>
    <row r="837" spans="1:16" ht="41.4" x14ac:dyDescent="0.3">
      <c r="A837" s="155" t="s">
        <v>74</v>
      </c>
      <c r="B837" s="168" t="s">
        <v>41</v>
      </c>
      <c r="C837" s="168"/>
      <c r="D837" s="155" t="s">
        <v>52</v>
      </c>
      <c r="E837" s="169"/>
      <c r="F837" s="155" t="s">
        <v>59</v>
      </c>
      <c r="G837" s="155">
        <v>1</v>
      </c>
      <c r="H837" s="169"/>
      <c r="I837" s="169"/>
      <c r="J837" s="169"/>
      <c r="K837" s="169"/>
      <c r="L837" s="169"/>
      <c r="M837" s="169"/>
      <c r="N837" s="169"/>
      <c r="O837" s="169"/>
      <c r="P837" s="169"/>
    </row>
    <row r="838" spans="1:16" x14ac:dyDescent="0.3">
      <c r="A838" s="155" t="s">
        <v>42</v>
      </c>
      <c r="B838" s="168" t="s">
        <v>43</v>
      </c>
      <c r="C838" s="168"/>
      <c r="D838" s="155" t="s">
        <v>53</v>
      </c>
      <c r="E838" s="169"/>
      <c r="F838" s="155" t="s">
        <v>57</v>
      </c>
      <c r="G838" s="155">
        <v>1</v>
      </c>
      <c r="H838" s="169"/>
      <c r="I838" s="169"/>
      <c r="J838" s="169"/>
      <c r="K838" s="169"/>
      <c r="L838" s="169"/>
      <c r="M838" s="169"/>
      <c r="N838" s="169"/>
      <c r="O838" s="169"/>
      <c r="P838" s="169"/>
    </row>
    <row r="839" spans="1:16" x14ac:dyDescent="0.3">
      <c r="A839" s="155" t="s">
        <v>42</v>
      </c>
      <c r="B839" s="168" t="s">
        <v>44</v>
      </c>
      <c r="C839" s="168"/>
      <c r="D839" s="155" t="s">
        <v>54</v>
      </c>
      <c r="E839" s="169"/>
      <c r="F839" s="155" t="s">
        <v>57</v>
      </c>
      <c r="G839" s="155">
        <v>1</v>
      </c>
      <c r="H839" s="169"/>
      <c r="I839" s="169"/>
      <c r="J839" s="169"/>
      <c r="K839" s="169"/>
      <c r="L839" s="169"/>
      <c r="M839" s="169"/>
      <c r="N839" s="169"/>
      <c r="O839" s="169"/>
      <c r="P839" s="169"/>
    </row>
    <row r="840" spans="1:16" ht="27.6" x14ac:dyDescent="0.3">
      <c r="A840" s="155" t="s">
        <v>143</v>
      </c>
      <c r="B840" s="168" t="s">
        <v>313</v>
      </c>
      <c r="C840" s="168"/>
      <c r="D840" s="155" t="s">
        <v>314</v>
      </c>
      <c r="E840" s="169"/>
      <c r="F840" s="155" t="s">
        <v>57</v>
      </c>
      <c r="G840" s="155">
        <v>1</v>
      </c>
      <c r="H840" s="169"/>
      <c r="I840" s="169"/>
      <c r="J840" s="169"/>
      <c r="K840" s="169"/>
      <c r="L840" s="169"/>
      <c r="M840" s="169"/>
      <c r="N840" s="169"/>
      <c r="O840" s="169"/>
      <c r="P840" s="169"/>
    </row>
    <row r="841" spans="1:16" x14ac:dyDescent="0.3">
      <c r="A841" s="155">
        <v>2</v>
      </c>
      <c r="B841" s="168" t="s">
        <v>82</v>
      </c>
      <c r="C841" s="168"/>
      <c r="D841" s="155" t="s">
        <v>83</v>
      </c>
      <c r="E841" s="169"/>
      <c r="F841" s="155" t="s">
        <v>57</v>
      </c>
      <c r="G841" s="155">
        <v>1</v>
      </c>
      <c r="H841" s="169"/>
      <c r="I841" s="169"/>
      <c r="J841" s="169"/>
      <c r="K841" s="169"/>
      <c r="L841" s="169"/>
      <c r="M841" s="169"/>
      <c r="N841" s="169"/>
      <c r="O841" s="169"/>
      <c r="P841" s="169"/>
    </row>
    <row r="842" spans="1:16" x14ac:dyDescent="0.3">
      <c r="A842" s="155" t="s">
        <v>35</v>
      </c>
      <c r="B842" s="168" t="s">
        <v>48</v>
      </c>
      <c r="C842" s="168"/>
      <c r="D842" s="155" t="s">
        <v>56</v>
      </c>
      <c r="E842" s="169"/>
      <c r="F842" s="155" t="s">
        <v>57</v>
      </c>
      <c r="G842" s="155">
        <v>2</v>
      </c>
      <c r="H842" s="169"/>
      <c r="I842" s="169"/>
      <c r="J842" s="169"/>
      <c r="K842" s="169"/>
      <c r="L842" s="169"/>
      <c r="M842" s="169"/>
      <c r="N842" s="169"/>
      <c r="O842" s="169"/>
      <c r="P842" s="169"/>
    </row>
    <row r="843" spans="1:16" ht="23.7" customHeight="1" x14ac:dyDescent="0.3">
      <c r="A843" s="155"/>
      <c r="B843" s="167" t="s">
        <v>1027</v>
      </c>
      <c r="C843" s="168"/>
      <c r="D843" s="155"/>
      <c r="E843" s="169"/>
      <c r="F843" s="155"/>
      <c r="G843" s="155"/>
      <c r="H843" s="169"/>
      <c r="I843" s="169"/>
      <c r="J843" s="169"/>
      <c r="K843" s="169"/>
      <c r="L843" s="169"/>
      <c r="M843" s="169"/>
      <c r="N843" s="169"/>
      <c r="O843" s="169"/>
      <c r="P843" s="169"/>
    </row>
    <row r="844" spans="1:16" ht="27.6" x14ac:dyDescent="0.3">
      <c r="A844" s="155" t="s">
        <v>62</v>
      </c>
      <c r="B844" s="168" t="s">
        <v>63</v>
      </c>
      <c r="C844" s="168"/>
      <c r="D844" s="155" t="s">
        <v>64</v>
      </c>
      <c r="E844" s="169"/>
      <c r="F844" s="155" t="s">
        <v>57</v>
      </c>
      <c r="G844" s="155">
        <v>1</v>
      </c>
      <c r="H844" s="169"/>
      <c r="I844" s="169"/>
      <c r="J844" s="169"/>
      <c r="K844" s="169"/>
      <c r="L844" s="169"/>
      <c r="M844" s="169"/>
      <c r="N844" s="169"/>
      <c r="O844" s="169"/>
      <c r="P844" s="169"/>
    </row>
    <row r="845" spans="1:16" ht="27.6" x14ac:dyDescent="0.3">
      <c r="A845" s="155">
        <v>49</v>
      </c>
      <c r="B845" s="168" t="s">
        <v>1019</v>
      </c>
      <c r="C845" s="168"/>
      <c r="D845" s="155" t="s">
        <v>1020</v>
      </c>
      <c r="E845" s="169"/>
      <c r="F845" s="155" t="s">
        <v>57</v>
      </c>
      <c r="G845" s="155">
        <v>2</v>
      </c>
      <c r="H845" s="169"/>
      <c r="I845" s="169"/>
      <c r="J845" s="169"/>
      <c r="K845" s="169"/>
      <c r="L845" s="169"/>
      <c r="M845" s="169"/>
      <c r="N845" s="169"/>
      <c r="O845" s="169"/>
      <c r="P845" s="169"/>
    </row>
    <row r="846" spans="1:16" ht="27.6" x14ac:dyDescent="0.3">
      <c r="A846" s="155">
        <v>50</v>
      </c>
      <c r="B846" s="168" t="s">
        <v>1022</v>
      </c>
      <c r="C846" s="168"/>
      <c r="D846" s="155" t="s">
        <v>1023</v>
      </c>
      <c r="E846" s="169"/>
      <c r="F846" s="155" t="s">
        <v>57</v>
      </c>
      <c r="G846" s="155">
        <v>2</v>
      </c>
      <c r="H846" s="169"/>
      <c r="I846" s="169"/>
      <c r="J846" s="169"/>
      <c r="K846" s="169"/>
      <c r="L846" s="169"/>
      <c r="M846" s="169"/>
      <c r="N846" s="169"/>
      <c r="O846" s="169"/>
      <c r="P846" s="169"/>
    </row>
    <row r="847" spans="1:16" ht="41.4" x14ac:dyDescent="0.3">
      <c r="A847" s="155" t="s">
        <v>30</v>
      </c>
      <c r="B847" s="168" t="s">
        <v>31</v>
      </c>
      <c r="C847" s="168"/>
      <c r="D847" s="155" t="s">
        <v>50</v>
      </c>
      <c r="E847" s="169"/>
      <c r="F847" s="155" t="s">
        <v>57</v>
      </c>
      <c r="G847" s="155">
        <v>2</v>
      </c>
      <c r="H847" s="169"/>
      <c r="I847" s="169"/>
      <c r="J847" s="169"/>
      <c r="K847" s="169"/>
      <c r="L847" s="169"/>
      <c r="M847" s="169"/>
      <c r="N847" s="169"/>
      <c r="O847" s="169"/>
      <c r="P847" s="169"/>
    </row>
    <row r="848" spans="1:16" x14ac:dyDescent="0.3">
      <c r="A848" s="155">
        <v>16</v>
      </c>
      <c r="B848" s="168" t="s">
        <v>86</v>
      </c>
      <c r="C848" s="168"/>
      <c r="D848" s="155" t="s">
        <v>73</v>
      </c>
      <c r="E848" s="169"/>
      <c r="F848" s="155" t="s">
        <v>57</v>
      </c>
      <c r="G848" s="155">
        <v>1</v>
      </c>
      <c r="H848" s="169"/>
      <c r="I848" s="169"/>
      <c r="J848" s="169"/>
      <c r="K848" s="169"/>
      <c r="L848" s="169"/>
      <c r="M848" s="169"/>
      <c r="N848" s="169"/>
      <c r="O848" s="169"/>
      <c r="P848" s="169"/>
    </row>
    <row r="849" spans="1:16" ht="29.4" customHeight="1" x14ac:dyDescent="0.3">
      <c r="A849" s="155"/>
      <c r="B849" s="167" t="s">
        <v>1028</v>
      </c>
      <c r="C849" s="168"/>
      <c r="D849" s="155"/>
      <c r="E849" s="169"/>
      <c r="F849" s="155"/>
      <c r="G849" s="155"/>
      <c r="H849" s="169"/>
      <c r="I849" s="169"/>
      <c r="J849" s="169"/>
      <c r="K849" s="169"/>
      <c r="L849" s="169"/>
      <c r="M849" s="169"/>
      <c r="N849" s="169"/>
      <c r="O849" s="169"/>
      <c r="P849" s="169"/>
    </row>
    <row r="850" spans="1:16" ht="27.6" x14ac:dyDescent="0.3">
      <c r="A850" s="155">
        <v>1</v>
      </c>
      <c r="B850" s="168" t="s">
        <v>306</v>
      </c>
      <c r="C850" s="168"/>
      <c r="D850" s="155" t="s">
        <v>737</v>
      </c>
      <c r="E850" s="169"/>
      <c r="F850" s="155" t="s">
        <v>57</v>
      </c>
      <c r="G850" s="155">
        <v>1</v>
      </c>
      <c r="H850" s="169"/>
      <c r="I850" s="169"/>
      <c r="J850" s="169"/>
      <c r="K850" s="169"/>
      <c r="L850" s="169"/>
      <c r="M850" s="169"/>
      <c r="N850" s="169"/>
      <c r="O850" s="169"/>
      <c r="P850" s="169"/>
    </row>
    <row r="851" spans="1:16" x14ac:dyDescent="0.3">
      <c r="A851" s="155" t="s">
        <v>384</v>
      </c>
      <c r="B851" s="168" t="s">
        <v>385</v>
      </c>
      <c r="C851" s="168"/>
      <c r="D851" s="155" t="s">
        <v>386</v>
      </c>
      <c r="E851" s="169"/>
      <c r="F851" s="155" t="s">
        <v>57</v>
      </c>
      <c r="G851" s="155">
        <v>1</v>
      </c>
      <c r="H851" s="169"/>
      <c r="I851" s="169"/>
      <c r="J851" s="169"/>
      <c r="K851" s="169"/>
      <c r="L851" s="169"/>
      <c r="M851" s="169"/>
      <c r="N851" s="169"/>
      <c r="O851" s="169"/>
      <c r="P851" s="169"/>
    </row>
    <row r="852" spans="1:16" ht="55.2" x14ac:dyDescent="0.3">
      <c r="A852" s="155" t="s">
        <v>1029</v>
      </c>
      <c r="B852" s="168" t="s">
        <v>1030</v>
      </c>
      <c r="C852" s="168"/>
      <c r="D852" s="155" t="s">
        <v>1031</v>
      </c>
      <c r="E852" s="169"/>
      <c r="F852" s="155" t="s">
        <v>57</v>
      </c>
      <c r="G852" s="155">
        <v>1</v>
      </c>
      <c r="H852" s="169"/>
      <c r="I852" s="169"/>
      <c r="J852" s="169"/>
      <c r="K852" s="169"/>
      <c r="L852" s="169"/>
      <c r="M852" s="169"/>
      <c r="N852" s="169"/>
      <c r="O852" s="169"/>
      <c r="P852" s="169"/>
    </row>
    <row r="853" spans="1:16" ht="96.6" x14ac:dyDescent="0.3">
      <c r="A853" s="155" t="s">
        <v>1032</v>
      </c>
      <c r="B853" s="168" t="s">
        <v>1033</v>
      </c>
      <c r="C853" s="168"/>
      <c r="D853" s="155" t="s">
        <v>1031</v>
      </c>
      <c r="E853" s="169"/>
      <c r="F853" s="155" t="s">
        <v>57</v>
      </c>
      <c r="G853" s="155">
        <v>1</v>
      </c>
      <c r="H853" s="169"/>
      <c r="I853" s="169"/>
      <c r="J853" s="169"/>
      <c r="K853" s="169"/>
      <c r="L853" s="169"/>
      <c r="M853" s="169"/>
      <c r="N853" s="169"/>
      <c r="O853" s="169"/>
      <c r="P853" s="169"/>
    </row>
    <row r="854" spans="1:16" ht="27.6" x14ac:dyDescent="0.3">
      <c r="A854" s="155">
        <v>54</v>
      </c>
      <c r="B854" s="168" t="s">
        <v>1002</v>
      </c>
      <c r="C854" s="168"/>
      <c r="D854" s="155" t="s">
        <v>1003</v>
      </c>
      <c r="E854" s="169"/>
      <c r="F854" s="155" t="s">
        <v>57</v>
      </c>
      <c r="G854" s="155">
        <v>1</v>
      </c>
      <c r="H854" s="169"/>
      <c r="I854" s="169"/>
      <c r="J854" s="169"/>
      <c r="K854" s="169"/>
      <c r="L854" s="169"/>
      <c r="M854" s="169"/>
      <c r="N854" s="169"/>
      <c r="O854" s="169"/>
      <c r="P854" s="169"/>
    </row>
    <row r="855" spans="1:16" ht="27.6" x14ac:dyDescent="0.3">
      <c r="A855" s="155" t="s">
        <v>1015</v>
      </c>
      <c r="B855" s="168" t="s">
        <v>1016</v>
      </c>
      <c r="C855" s="168"/>
      <c r="D855" s="155" t="s">
        <v>1017</v>
      </c>
      <c r="E855" s="169"/>
      <c r="F855" s="155" t="s">
        <v>57</v>
      </c>
      <c r="G855" s="155">
        <v>1</v>
      </c>
      <c r="H855" s="169"/>
      <c r="I855" s="169"/>
      <c r="J855" s="169"/>
      <c r="K855" s="169"/>
      <c r="L855" s="169"/>
      <c r="M855" s="169"/>
      <c r="N855" s="169"/>
      <c r="O855" s="169"/>
      <c r="P855" s="169"/>
    </row>
    <row r="856" spans="1:16" ht="27.6" x14ac:dyDescent="0.3">
      <c r="A856" s="155" t="s">
        <v>738</v>
      </c>
      <c r="B856" s="168" t="s">
        <v>68</v>
      </c>
      <c r="C856" s="168"/>
      <c r="D856" s="155" t="s">
        <v>69</v>
      </c>
      <c r="E856" s="169"/>
      <c r="F856" s="155" t="s">
        <v>57</v>
      </c>
      <c r="G856" s="155">
        <v>1</v>
      </c>
      <c r="H856" s="169"/>
      <c r="I856" s="169"/>
      <c r="J856" s="169"/>
      <c r="K856" s="169"/>
      <c r="L856" s="169"/>
      <c r="M856" s="169"/>
      <c r="N856" s="169"/>
      <c r="O856" s="169"/>
      <c r="P856" s="169"/>
    </row>
    <row r="857" spans="1:16" ht="27.6" x14ac:dyDescent="0.3">
      <c r="A857" s="155">
        <v>55</v>
      </c>
      <c r="B857" s="168" t="s">
        <v>1025</v>
      </c>
      <c r="C857" s="168"/>
      <c r="D857" s="155" t="s">
        <v>1026</v>
      </c>
      <c r="E857" s="169"/>
      <c r="F857" s="155" t="s">
        <v>57</v>
      </c>
      <c r="G857" s="155">
        <v>13</v>
      </c>
      <c r="H857" s="169"/>
      <c r="I857" s="169"/>
      <c r="J857" s="169"/>
      <c r="K857" s="169"/>
      <c r="L857" s="169"/>
      <c r="M857" s="169"/>
      <c r="N857" s="169"/>
      <c r="O857" s="169"/>
      <c r="P857" s="169"/>
    </row>
    <row r="858" spans="1:16" x14ac:dyDescent="0.3">
      <c r="A858" s="155" t="s">
        <v>1004</v>
      </c>
      <c r="B858" s="168" t="s">
        <v>1005</v>
      </c>
      <c r="C858" s="168"/>
      <c r="D858" s="155" t="s">
        <v>1006</v>
      </c>
      <c r="E858" s="169"/>
      <c r="F858" s="155" t="s">
        <v>57</v>
      </c>
      <c r="G858" s="155">
        <v>25</v>
      </c>
      <c r="H858" s="169"/>
      <c r="I858" s="169"/>
      <c r="J858" s="169"/>
      <c r="K858" s="169"/>
      <c r="L858" s="169"/>
      <c r="M858" s="169"/>
      <c r="N858" s="169"/>
      <c r="O858" s="169"/>
      <c r="P858" s="169"/>
    </row>
    <row r="859" spans="1:16" ht="27.6" x14ac:dyDescent="0.3">
      <c r="A859" s="155">
        <v>49</v>
      </c>
      <c r="B859" s="168" t="s">
        <v>1019</v>
      </c>
      <c r="C859" s="168"/>
      <c r="D859" s="155" t="s">
        <v>1020</v>
      </c>
      <c r="E859" s="169"/>
      <c r="F859" s="155" t="s">
        <v>57</v>
      </c>
      <c r="G859" s="155">
        <v>2</v>
      </c>
      <c r="H859" s="169"/>
      <c r="I859" s="169"/>
      <c r="J859" s="169"/>
      <c r="K859" s="169"/>
      <c r="L859" s="169"/>
      <c r="M859" s="169"/>
      <c r="N859" s="169"/>
      <c r="O859" s="169"/>
      <c r="P859" s="169"/>
    </row>
    <row r="860" spans="1:16" ht="41.4" x14ac:dyDescent="0.3">
      <c r="A860" s="155" t="s">
        <v>74</v>
      </c>
      <c r="B860" s="168" t="s">
        <v>41</v>
      </c>
      <c r="C860" s="168"/>
      <c r="D860" s="155" t="s">
        <v>52</v>
      </c>
      <c r="E860" s="169"/>
      <c r="F860" s="155" t="s">
        <v>59</v>
      </c>
      <c r="G860" s="155">
        <v>1</v>
      </c>
      <c r="H860" s="169"/>
      <c r="I860" s="169"/>
      <c r="J860" s="169"/>
      <c r="K860" s="169"/>
      <c r="L860" s="169"/>
      <c r="M860" s="169"/>
      <c r="N860" s="169"/>
      <c r="O860" s="169"/>
      <c r="P860" s="169"/>
    </row>
    <row r="861" spans="1:16" x14ac:dyDescent="0.3">
      <c r="A861" s="155" t="s">
        <v>42</v>
      </c>
      <c r="B861" s="168" t="s">
        <v>43</v>
      </c>
      <c r="C861" s="168"/>
      <c r="D861" s="155" t="s">
        <v>53</v>
      </c>
      <c r="E861" s="169"/>
      <c r="F861" s="155" t="s">
        <v>57</v>
      </c>
      <c r="G861" s="155">
        <v>1</v>
      </c>
      <c r="H861" s="169"/>
      <c r="I861" s="169"/>
      <c r="J861" s="169"/>
      <c r="K861" s="169"/>
      <c r="L861" s="169"/>
      <c r="M861" s="169"/>
      <c r="N861" s="169"/>
      <c r="O861" s="169"/>
      <c r="P861" s="169"/>
    </row>
    <row r="862" spans="1:16" x14ac:dyDescent="0.3">
      <c r="A862" s="155" t="s">
        <v>42</v>
      </c>
      <c r="B862" s="168" t="s">
        <v>44</v>
      </c>
      <c r="C862" s="168"/>
      <c r="D862" s="155" t="s">
        <v>54</v>
      </c>
      <c r="E862" s="169"/>
      <c r="F862" s="155" t="s">
        <v>57</v>
      </c>
      <c r="G862" s="155">
        <v>1</v>
      </c>
      <c r="H862" s="169"/>
      <c r="I862" s="169"/>
      <c r="J862" s="169"/>
      <c r="K862" s="169"/>
      <c r="L862" s="169"/>
      <c r="M862" s="169"/>
      <c r="N862" s="169"/>
      <c r="O862" s="169"/>
      <c r="P862" s="169"/>
    </row>
    <row r="863" spans="1:16" ht="27.6" x14ac:dyDescent="0.3">
      <c r="A863" s="155" t="s">
        <v>143</v>
      </c>
      <c r="B863" s="168" t="s">
        <v>313</v>
      </c>
      <c r="C863" s="168"/>
      <c r="D863" s="155" t="s">
        <v>314</v>
      </c>
      <c r="E863" s="169"/>
      <c r="F863" s="155" t="s">
        <v>57</v>
      </c>
      <c r="G863" s="155">
        <v>1</v>
      </c>
      <c r="H863" s="169"/>
      <c r="I863" s="169"/>
      <c r="J863" s="169"/>
      <c r="K863" s="169"/>
      <c r="L863" s="169"/>
      <c r="M863" s="169"/>
      <c r="N863" s="169"/>
      <c r="O863" s="169"/>
      <c r="P863" s="169"/>
    </row>
    <row r="864" spans="1:16" x14ac:dyDescent="0.3">
      <c r="A864" s="155">
        <v>2</v>
      </c>
      <c r="B864" s="168" t="s">
        <v>82</v>
      </c>
      <c r="C864" s="168"/>
      <c r="D864" s="155" t="s">
        <v>83</v>
      </c>
      <c r="E864" s="169"/>
      <c r="F864" s="155" t="s">
        <v>57</v>
      </c>
      <c r="G864" s="155">
        <v>1</v>
      </c>
      <c r="H864" s="169"/>
      <c r="I864" s="169"/>
      <c r="J864" s="169"/>
      <c r="K864" s="169"/>
      <c r="L864" s="169"/>
      <c r="M864" s="169"/>
      <c r="N864" s="169"/>
      <c r="O864" s="169"/>
      <c r="P864" s="169"/>
    </row>
    <row r="865" spans="1:16" x14ac:dyDescent="0.3">
      <c r="A865" s="155" t="s">
        <v>35</v>
      </c>
      <c r="B865" s="168" t="s">
        <v>48</v>
      </c>
      <c r="C865" s="168"/>
      <c r="D865" s="155" t="s">
        <v>56</v>
      </c>
      <c r="E865" s="169"/>
      <c r="F865" s="155" t="s">
        <v>57</v>
      </c>
      <c r="G865" s="155">
        <v>2</v>
      </c>
      <c r="H865" s="169"/>
      <c r="I865" s="169"/>
      <c r="J865" s="169"/>
      <c r="K865" s="169"/>
      <c r="L865" s="169"/>
      <c r="M865" s="169"/>
      <c r="N865" s="169"/>
      <c r="O865" s="169"/>
      <c r="P865" s="169"/>
    </row>
    <row r="866" spans="1:16" ht="24.75" customHeight="1" x14ac:dyDescent="0.3">
      <c r="A866" s="155"/>
      <c r="B866" s="167" t="s">
        <v>1034</v>
      </c>
      <c r="C866" s="168"/>
      <c r="D866" s="155"/>
      <c r="E866" s="169"/>
      <c r="F866" s="155"/>
      <c r="G866" s="155"/>
      <c r="H866" s="169"/>
      <c r="I866" s="169"/>
      <c r="J866" s="169"/>
      <c r="K866" s="169"/>
      <c r="L866" s="169"/>
      <c r="M866" s="169"/>
      <c r="N866" s="169"/>
      <c r="O866" s="169"/>
      <c r="P866" s="169"/>
    </row>
    <row r="867" spans="1:16" ht="27.6" x14ac:dyDescent="0.3">
      <c r="A867" s="155" t="s">
        <v>62</v>
      </c>
      <c r="B867" s="168" t="s">
        <v>63</v>
      </c>
      <c r="C867" s="168"/>
      <c r="D867" s="155" t="s">
        <v>64</v>
      </c>
      <c r="E867" s="169"/>
      <c r="F867" s="155" t="s">
        <v>57</v>
      </c>
      <c r="G867" s="155">
        <v>1</v>
      </c>
      <c r="H867" s="169"/>
      <c r="I867" s="169"/>
      <c r="J867" s="169"/>
      <c r="K867" s="169"/>
      <c r="L867" s="169"/>
      <c r="M867" s="169"/>
      <c r="N867" s="169"/>
      <c r="O867" s="169"/>
      <c r="P867" s="169"/>
    </row>
    <row r="868" spans="1:16" ht="27.6" x14ac:dyDescent="0.3">
      <c r="A868" s="155">
        <v>49</v>
      </c>
      <c r="B868" s="168" t="s">
        <v>1035</v>
      </c>
      <c r="C868" s="168"/>
      <c r="D868" s="155" t="s">
        <v>1020</v>
      </c>
      <c r="E868" s="169"/>
      <c r="F868" s="155" t="s">
        <v>57</v>
      </c>
      <c r="G868" s="155">
        <v>2</v>
      </c>
      <c r="H868" s="169"/>
      <c r="I868" s="169"/>
      <c r="J868" s="169"/>
      <c r="K868" s="169"/>
      <c r="L868" s="169"/>
      <c r="M868" s="169"/>
      <c r="N868" s="169"/>
      <c r="O868" s="169"/>
      <c r="P868" s="169"/>
    </row>
    <row r="869" spans="1:16" ht="27.6" x14ac:dyDescent="0.3">
      <c r="A869" s="155">
        <v>50</v>
      </c>
      <c r="B869" s="168" t="s">
        <v>1022</v>
      </c>
      <c r="C869" s="168"/>
      <c r="D869" s="155" t="s">
        <v>123</v>
      </c>
      <c r="E869" s="169"/>
      <c r="F869" s="155" t="s">
        <v>57</v>
      </c>
      <c r="G869" s="155">
        <v>2</v>
      </c>
      <c r="H869" s="169"/>
      <c r="I869" s="169"/>
      <c r="J869" s="169"/>
      <c r="K869" s="169"/>
      <c r="L869" s="169"/>
      <c r="M869" s="169"/>
      <c r="N869" s="169"/>
      <c r="O869" s="169"/>
      <c r="P869" s="169"/>
    </row>
    <row r="870" spans="1:16" ht="27.6" x14ac:dyDescent="0.3">
      <c r="A870" s="155">
        <v>58</v>
      </c>
      <c r="B870" s="168" t="s">
        <v>1036</v>
      </c>
      <c r="C870" s="168"/>
      <c r="D870" s="155" t="s">
        <v>1037</v>
      </c>
      <c r="E870" s="169"/>
      <c r="F870" s="155" t="s">
        <v>57</v>
      </c>
      <c r="G870" s="155">
        <v>1</v>
      </c>
      <c r="H870" s="169"/>
      <c r="I870" s="169"/>
      <c r="J870" s="169"/>
      <c r="K870" s="169"/>
      <c r="L870" s="169"/>
      <c r="M870" s="169"/>
      <c r="N870" s="169"/>
      <c r="O870" s="169"/>
      <c r="P870" s="169"/>
    </row>
    <row r="871" spans="1:16" x14ac:dyDescent="0.3">
      <c r="A871" s="155">
        <v>56</v>
      </c>
      <c r="B871" s="168" t="s">
        <v>1038</v>
      </c>
      <c r="C871" s="168"/>
      <c r="D871" s="155" t="s">
        <v>1039</v>
      </c>
      <c r="E871" s="169"/>
      <c r="F871" s="155" t="s">
        <v>57</v>
      </c>
      <c r="G871" s="155">
        <v>1</v>
      </c>
      <c r="H871" s="169"/>
      <c r="I871" s="169"/>
      <c r="J871" s="169"/>
      <c r="K871" s="169"/>
      <c r="L871" s="169"/>
      <c r="M871" s="169"/>
      <c r="N871" s="169"/>
      <c r="O871" s="169"/>
      <c r="P871" s="169"/>
    </row>
    <row r="872" spans="1:16" ht="41.4" x14ac:dyDescent="0.3">
      <c r="A872" s="155" t="s">
        <v>30</v>
      </c>
      <c r="B872" s="168" t="s">
        <v>31</v>
      </c>
      <c r="C872" s="168"/>
      <c r="D872" s="155" t="s">
        <v>50</v>
      </c>
      <c r="E872" s="169"/>
      <c r="F872" s="155" t="s">
        <v>57</v>
      </c>
      <c r="G872" s="155">
        <v>2</v>
      </c>
      <c r="H872" s="169"/>
      <c r="I872" s="169"/>
      <c r="J872" s="169"/>
      <c r="K872" s="169"/>
      <c r="L872" s="169"/>
      <c r="M872" s="169"/>
      <c r="N872" s="169"/>
      <c r="O872" s="169"/>
      <c r="P872" s="169"/>
    </row>
    <row r="873" spans="1:16" x14ac:dyDescent="0.3">
      <c r="A873" s="155">
        <v>16</v>
      </c>
      <c r="B873" s="168" t="s">
        <v>86</v>
      </c>
      <c r="C873" s="168"/>
      <c r="D873" s="155" t="s">
        <v>73</v>
      </c>
      <c r="E873" s="169"/>
      <c r="F873" s="155" t="s">
        <v>57</v>
      </c>
      <c r="G873" s="155">
        <v>1</v>
      </c>
      <c r="H873" s="169"/>
      <c r="I873" s="169"/>
      <c r="J873" s="169"/>
      <c r="K873" s="169"/>
      <c r="L873" s="169"/>
      <c r="M873" s="169"/>
      <c r="N873" s="169"/>
      <c r="O873" s="169"/>
      <c r="P873" s="169"/>
    </row>
    <row r="874" spans="1:16" ht="20.399999999999999" customHeight="1" x14ac:dyDescent="0.3">
      <c r="A874" s="155"/>
      <c r="B874" s="167" t="s">
        <v>1040</v>
      </c>
      <c r="C874" s="168"/>
      <c r="D874" s="155"/>
      <c r="E874" s="169"/>
      <c r="F874" s="155"/>
      <c r="G874" s="155"/>
      <c r="H874" s="169"/>
      <c r="I874" s="169"/>
      <c r="J874" s="169"/>
      <c r="K874" s="169"/>
      <c r="L874" s="169"/>
      <c r="M874" s="169"/>
      <c r="N874" s="169"/>
      <c r="O874" s="169"/>
      <c r="P874" s="169"/>
    </row>
    <row r="875" spans="1:16" ht="41.4" x14ac:dyDescent="0.3">
      <c r="A875" s="155">
        <v>4</v>
      </c>
      <c r="B875" s="168" t="s">
        <v>1041</v>
      </c>
      <c r="C875" s="168"/>
      <c r="D875" s="155" t="s">
        <v>309</v>
      </c>
      <c r="E875" s="169"/>
      <c r="F875" s="155" t="s">
        <v>57</v>
      </c>
      <c r="G875" s="155">
        <v>1</v>
      </c>
      <c r="H875" s="169"/>
      <c r="I875" s="169"/>
      <c r="J875" s="169"/>
      <c r="K875" s="169"/>
      <c r="L875" s="169"/>
      <c r="M875" s="169"/>
      <c r="N875" s="169"/>
      <c r="O875" s="169"/>
      <c r="P875" s="169"/>
    </row>
    <row r="876" spans="1:16" x14ac:dyDescent="0.3">
      <c r="A876" s="155">
        <v>5</v>
      </c>
      <c r="B876" s="168" t="s">
        <v>1042</v>
      </c>
      <c r="C876" s="168"/>
      <c r="D876" s="155" t="s">
        <v>966</v>
      </c>
      <c r="E876" s="169"/>
      <c r="F876" s="155" t="s">
        <v>57</v>
      </c>
      <c r="G876" s="155">
        <v>1</v>
      </c>
      <c r="H876" s="169"/>
      <c r="I876" s="169"/>
      <c r="J876" s="169"/>
      <c r="K876" s="169"/>
      <c r="L876" s="169"/>
      <c r="M876" s="169"/>
      <c r="N876" s="169"/>
      <c r="O876" s="169"/>
      <c r="P876" s="169"/>
    </row>
    <row r="877" spans="1:16" x14ac:dyDescent="0.3">
      <c r="A877" s="155" t="s">
        <v>1043</v>
      </c>
      <c r="B877" s="168" t="s">
        <v>1044</v>
      </c>
      <c r="C877" s="168"/>
      <c r="D877" s="155" t="s">
        <v>1045</v>
      </c>
      <c r="E877" s="169"/>
      <c r="F877" s="155" t="s">
        <v>57</v>
      </c>
      <c r="G877" s="155">
        <v>14</v>
      </c>
      <c r="H877" s="169"/>
      <c r="I877" s="169"/>
      <c r="J877" s="169"/>
      <c r="K877" s="169"/>
      <c r="L877" s="169"/>
      <c r="M877" s="169"/>
      <c r="N877" s="169"/>
      <c r="O877" s="169"/>
      <c r="P877" s="169"/>
    </row>
    <row r="878" spans="1:16" x14ac:dyDescent="0.3">
      <c r="A878" s="155">
        <v>232</v>
      </c>
      <c r="B878" s="168" t="s">
        <v>1046</v>
      </c>
      <c r="C878" s="168"/>
      <c r="D878" s="155"/>
      <c r="E878" s="169"/>
      <c r="F878" s="155" t="s">
        <v>57</v>
      </c>
      <c r="G878" s="155">
        <v>6</v>
      </c>
      <c r="H878" s="169"/>
      <c r="I878" s="169"/>
      <c r="J878" s="169"/>
      <c r="K878" s="169"/>
      <c r="L878" s="169"/>
      <c r="M878" s="169"/>
      <c r="N878" s="169"/>
      <c r="O878" s="169"/>
      <c r="P878" s="169"/>
    </row>
    <row r="879" spans="1:16" x14ac:dyDescent="0.3">
      <c r="A879" s="155" t="s">
        <v>401</v>
      </c>
      <c r="B879" s="168" t="s">
        <v>325</v>
      </c>
      <c r="C879" s="168"/>
      <c r="D879" s="155"/>
      <c r="E879" s="169"/>
      <c r="F879" s="155" t="s">
        <v>57</v>
      </c>
      <c r="G879" s="155">
        <v>1</v>
      </c>
      <c r="H879" s="169"/>
      <c r="I879" s="169"/>
      <c r="J879" s="169"/>
      <c r="K879" s="169"/>
      <c r="L879" s="169"/>
      <c r="M879" s="169"/>
      <c r="N879" s="169"/>
      <c r="O879" s="169"/>
      <c r="P879" s="169"/>
    </row>
    <row r="880" spans="1:16" ht="27.6" x14ac:dyDescent="0.3">
      <c r="A880" s="155" t="s">
        <v>143</v>
      </c>
      <c r="B880" s="168" t="s">
        <v>1047</v>
      </c>
      <c r="C880" s="168"/>
      <c r="D880" s="155" t="s">
        <v>1048</v>
      </c>
      <c r="E880" s="169"/>
      <c r="F880" s="155" t="s">
        <v>57</v>
      </c>
      <c r="G880" s="155">
        <v>1</v>
      </c>
      <c r="H880" s="169"/>
      <c r="I880" s="169"/>
      <c r="J880" s="169"/>
      <c r="K880" s="169"/>
      <c r="L880" s="169"/>
      <c r="M880" s="169"/>
      <c r="N880" s="169"/>
      <c r="O880" s="169"/>
      <c r="P880" s="169"/>
    </row>
    <row r="881" spans="1:16" ht="55.2" x14ac:dyDescent="0.3">
      <c r="A881" s="155">
        <v>2</v>
      </c>
      <c r="B881" s="168" t="s">
        <v>1049</v>
      </c>
      <c r="C881" s="168"/>
      <c r="D881" s="155" t="s">
        <v>1050</v>
      </c>
      <c r="E881" s="169"/>
      <c r="F881" s="155" t="s">
        <v>57</v>
      </c>
      <c r="G881" s="155">
        <v>1</v>
      </c>
      <c r="H881" s="169"/>
      <c r="I881" s="169"/>
      <c r="J881" s="169"/>
      <c r="K881" s="169"/>
      <c r="L881" s="169"/>
      <c r="M881" s="169"/>
      <c r="N881" s="169"/>
      <c r="O881" s="169"/>
      <c r="P881" s="169"/>
    </row>
    <row r="882" spans="1:16" ht="41.4" x14ac:dyDescent="0.3">
      <c r="A882" s="155">
        <v>45</v>
      </c>
      <c r="B882" s="168" t="s">
        <v>1051</v>
      </c>
      <c r="C882" s="168"/>
      <c r="D882" s="155" t="s">
        <v>1052</v>
      </c>
      <c r="E882" s="169"/>
      <c r="F882" s="155" t="s">
        <v>59</v>
      </c>
      <c r="G882" s="155">
        <v>1</v>
      </c>
      <c r="H882" s="169"/>
      <c r="I882" s="169"/>
      <c r="J882" s="169"/>
      <c r="K882" s="169"/>
      <c r="L882" s="169"/>
      <c r="M882" s="169"/>
      <c r="N882" s="169"/>
      <c r="O882" s="169"/>
      <c r="P882" s="169"/>
    </row>
    <row r="883" spans="1:16" ht="41.4" x14ac:dyDescent="0.3">
      <c r="A883" s="155" t="s">
        <v>1053</v>
      </c>
      <c r="B883" s="168" t="s">
        <v>1054</v>
      </c>
      <c r="C883" s="168"/>
      <c r="D883" s="155"/>
      <c r="E883" s="169"/>
      <c r="F883" s="155" t="s">
        <v>57</v>
      </c>
      <c r="G883" s="155">
        <v>2</v>
      </c>
      <c r="H883" s="169"/>
      <c r="I883" s="169"/>
      <c r="J883" s="169"/>
      <c r="K883" s="169"/>
      <c r="L883" s="169"/>
      <c r="M883" s="169"/>
      <c r="N883" s="169"/>
      <c r="O883" s="169"/>
      <c r="P883" s="169"/>
    </row>
    <row r="884" spans="1:16" ht="22.65" customHeight="1" x14ac:dyDescent="0.3">
      <c r="A884" s="155"/>
      <c r="B884" s="167" t="s">
        <v>1055</v>
      </c>
      <c r="C884" s="168"/>
      <c r="D884" s="155"/>
      <c r="E884" s="169"/>
      <c r="F884" s="155"/>
      <c r="G884" s="155"/>
      <c r="H884" s="169"/>
      <c r="I884" s="169"/>
      <c r="J884" s="169"/>
      <c r="K884" s="169"/>
      <c r="L884" s="169"/>
      <c r="M884" s="169"/>
      <c r="N884" s="169"/>
      <c r="O884" s="169"/>
      <c r="P884" s="169"/>
    </row>
    <row r="885" spans="1:16" ht="41.4" x14ac:dyDescent="0.3">
      <c r="A885" s="155">
        <v>28</v>
      </c>
      <c r="B885" s="168" t="s">
        <v>1056</v>
      </c>
      <c r="C885" s="168"/>
      <c r="D885" s="155" t="s">
        <v>123</v>
      </c>
      <c r="E885" s="169"/>
      <c r="F885" s="155" t="s">
        <v>57</v>
      </c>
      <c r="G885" s="155">
        <v>1</v>
      </c>
      <c r="H885" s="169"/>
      <c r="I885" s="169"/>
      <c r="J885" s="169"/>
      <c r="K885" s="169"/>
      <c r="L885" s="169"/>
      <c r="M885" s="169"/>
      <c r="N885" s="169"/>
      <c r="O885" s="169"/>
      <c r="P885" s="169"/>
    </row>
    <row r="886" spans="1:16" ht="41.4" x14ac:dyDescent="0.3">
      <c r="A886" s="155">
        <v>147</v>
      </c>
      <c r="B886" s="168" t="s">
        <v>1057</v>
      </c>
      <c r="C886" s="168"/>
      <c r="D886" s="155" t="s">
        <v>123</v>
      </c>
      <c r="E886" s="169"/>
      <c r="F886" s="155" t="s">
        <v>57</v>
      </c>
      <c r="G886" s="155">
        <v>1</v>
      </c>
      <c r="H886" s="169"/>
      <c r="I886" s="169"/>
      <c r="J886" s="169"/>
      <c r="K886" s="169"/>
      <c r="L886" s="169"/>
      <c r="M886" s="169"/>
      <c r="N886" s="169"/>
      <c r="O886" s="169"/>
      <c r="P886" s="169"/>
    </row>
    <row r="887" spans="1:16" x14ac:dyDescent="0.3">
      <c r="A887" s="155">
        <v>5</v>
      </c>
      <c r="B887" s="168" t="s">
        <v>1042</v>
      </c>
      <c r="C887" s="168"/>
      <c r="D887" s="155" t="s">
        <v>966</v>
      </c>
      <c r="E887" s="169"/>
      <c r="F887" s="155" t="s">
        <v>57</v>
      </c>
      <c r="G887" s="155">
        <v>2</v>
      </c>
      <c r="H887" s="169"/>
      <c r="I887" s="169"/>
      <c r="J887" s="169"/>
      <c r="K887" s="169"/>
      <c r="L887" s="169"/>
      <c r="M887" s="169"/>
      <c r="N887" s="169"/>
      <c r="O887" s="169"/>
      <c r="P887" s="169"/>
    </row>
    <row r="888" spans="1:16" x14ac:dyDescent="0.3">
      <c r="A888" s="155">
        <v>126</v>
      </c>
      <c r="B888" s="168" t="s">
        <v>1058</v>
      </c>
      <c r="C888" s="168"/>
      <c r="D888" s="155" t="s">
        <v>1059</v>
      </c>
      <c r="E888" s="169"/>
      <c r="F888" s="155" t="s">
        <v>57</v>
      </c>
      <c r="G888" s="155">
        <v>1</v>
      </c>
      <c r="H888" s="169"/>
      <c r="I888" s="169"/>
      <c r="J888" s="169"/>
      <c r="K888" s="169"/>
      <c r="L888" s="169"/>
      <c r="M888" s="169"/>
      <c r="N888" s="169"/>
      <c r="O888" s="169"/>
      <c r="P888" s="169"/>
    </row>
    <row r="889" spans="1:16" x14ac:dyDescent="0.3">
      <c r="A889" s="155">
        <v>128</v>
      </c>
      <c r="B889" s="168" t="s">
        <v>1060</v>
      </c>
      <c r="C889" s="168"/>
      <c r="D889" s="155" t="s">
        <v>123</v>
      </c>
      <c r="E889" s="169"/>
      <c r="F889" s="155" t="s">
        <v>57</v>
      </c>
      <c r="G889" s="155">
        <v>1</v>
      </c>
      <c r="H889" s="169"/>
      <c r="I889" s="169"/>
      <c r="J889" s="169"/>
      <c r="K889" s="169"/>
      <c r="L889" s="169"/>
      <c r="M889" s="169"/>
      <c r="N889" s="169"/>
      <c r="O889" s="169"/>
      <c r="P889" s="169"/>
    </row>
    <row r="890" spans="1:16" ht="55.2" x14ac:dyDescent="0.3">
      <c r="A890" s="155" t="s">
        <v>146</v>
      </c>
      <c r="B890" s="168" t="s">
        <v>147</v>
      </c>
      <c r="C890" s="168"/>
      <c r="D890" s="155" t="s">
        <v>148</v>
      </c>
      <c r="E890" s="169"/>
      <c r="F890" s="155" t="s">
        <v>57</v>
      </c>
      <c r="G890" s="155">
        <v>1</v>
      </c>
      <c r="H890" s="169"/>
      <c r="I890" s="169"/>
      <c r="J890" s="169"/>
      <c r="K890" s="169"/>
      <c r="L890" s="169"/>
      <c r="M890" s="169"/>
      <c r="N890" s="169"/>
      <c r="O890" s="169"/>
      <c r="P890" s="169"/>
    </row>
    <row r="891" spans="1:16" ht="27.6" x14ac:dyDescent="0.3">
      <c r="A891" s="155" t="s">
        <v>143</v>
      </c>
      <c r="B891" s="168" t="s">
        <v>1061</v>
      </c>
      <c r="C891" s="168"/>
      <c r="D891" s="155" t="s">
        <v>1062</v>
      </c>
      <c r="E891" s="169"/>
      <c r="F891" s="155" t="s">
        <v>57</v>
      </c>
      <c r="G891" s="155">
        <v>1</v>
      </c>
      <c r="H891" s="169"/>
      <c r="I891" s="169"/>
      <c r="J891" s="169"/>
      <c r="K891" s="169"/>
      <c r="L891" s="169"/>
      <c r="M891" s="169"/>
      <c r="N891" s="169"/>
      <c r="O891" s="169"/>
      <c r="P891" s="169"/>
    </row>
    <row r="892" spans="1:16" ht="41.4" x14ac:dyDescent="0.3">
      <c r="A892" s="155" t="s">
        <v>74</v>
      </c>
      <c r="B892" s="168" t="s">
        <v>41</v>
      </c>
      <c r="C892" s="168"/>
      <c r="D892" s="155" t="s">
        <v>52</v>
      </c>
      <c r="E892" s="169"/>
      <c r="F892" s="155" t="s">
        <v>59</v>
      </c>
      <c r="G892" s="155">
        <v>2</v>
      </c>
      <c r="H892" s="169"/>
      <c r="I892" s="169"/>
      <c r="J892" s="169"/>
      <c r="K892" s="169"/>
      <c r="L892" s="169"/>
      <c r="M892" s="169"/>
      <c r="N892" s="169"/>
      <c r="O892" s="169"/>
      <c r="P892" s="169"/>
    </row>
    <row r="893" spans="1:16" x14ac:dyDescent="0.3">
      <c r="A893" s="155" t="s">
        <v>42</v>
      </c>
      <c r="B893" s="168" t="s">
        <v>43</v>
      </c>
      <c r="C893" s="168"/>
      <c r="D893" s="155" t="s">
        <v>53</v>
      </c>
      <c r="E893" s="169"/>
      <c r="F893" s="155" t="s">
        <v>57</v>
      </c>
      <c r="G893" s="155">
        <v>2</v>
      </c>
      <c r="H893" s="169"/>
      <c r="I893" s="169"/>
      <c r="J893" s="169"/>
      <c r="K893" s="169"/>
      <c r="L893" s="169"/>
      <c r="M893" s="169"/>
      <c r="N893" s="169"/>
      <c r="O893" s="169"/>
      <c r="P893" s="169"/>
    </row>
    <row r="894" spans="1:16" x14ac:dyDescent="0.3">
      <c r="A894" s="155" t="s">
        <v>42</v>
      </c>
      <c r="B894" s="168" t="s">
        <v>44</v>
      </c>
      <c r="C894" s="168"/>
      <c r="D894" s="155" t="s">
        <v>54</v>
      </c>
      <c r="E894" s="169"/>
      <c r="F894" s="155" t="s">
        <v>57</v>
      </c>
      <c r="G894" s="155">
        <v>2</v>
      </c>
      <c r="H894" s="169"/>
      <c r="I894" s="169"/>
      <c r="J894" s="169"/>
      <c r="K894" s="169"/>
      <c r="L894" s="169"/>
      <c r="M894" s="169"/>
      <c r="N894" s="169"/>
      <c r="O894" s="169"/>
      <c r="P894" s="169"/>
    </row>
    <row r="895" spans="1:16" x14ac:dyDescent="0.3">
      <c r="A895" s="155" t="s">
        <v>35</v>
      </c>
      <c r="B895" s="168" t="s">
        <v>48</v>
      </c>
      <c r="C895" s="168"/>
      <c r="D895" s="155" t="s">
        <v>56</v>
      </c>
      <c r="E895" s="169"/>
      <c r="F895" s="155" t="s">
        <v>57</v>
      </c>
      <c r="G895" s="155">
        <v>2</v>
      </c>
      <c r="H895" s="169"/>
      <c r="I895" s="169"/>
      <c r="J895" s="169"/>
      <c r="K895" s="169"/>
      <c r="L895" s="169"/>
      <c r="M895" s="169"/>
      <c r="N895" s="169"/>
      <c r="O895" s="169"/>
      <c r="P895" s="169"/>
    </row>
    <row r="896" spans="1:16" x14ac:dyDescent="0.3">
      <c r="A896" s="155">
        <v>2</v>
      </c>
      <c r="B896" s="168" t="s">
        <v>82</v>
      </c>
      <c r="C896" s="168"/>
      <c r="D896" s="155" t="s">
        <v>83</v>
      </c>
      <c r="E896" s="169"/>
      <c r="F896" s="155" t="s">
        <v>57</v>
      </c>
      <c r="G896" s="155">
        <v>1</v>
      </c>
      <c r="H896" s="169"/>
      <c r="I896" s="169"/>
      <c r="J896" s="169"/>
      <c r="K896" s="169"/>
      <c r="L896" s="169"/>
      <c r="M896" s="169"/>
      <c r="N896" s="169"/>
      <c r="O896" s="169"/>
      <c r="P896" s="169"/>
    </row>
    <row r="897" spans="1:16" ht="27.6" x14ac:dyDescent="0.3">
      <c r="A897" s="155" t="s">
        <v>35</v>
      </c>
      <c r="B897" s="168" t="s">
        <v>1063</v>
      </c>
      <c r="C897" s="168"/>
      <c r="D897" s="155" t="s">
        <v>1064</v>
      </c>
      <c r="E897" s="169"/>
      <c r="F897" s="155" t="s">
        <v>57</v>
      </c>
      <c r="G897" s="155">
        <v>1</v>
      </c>
      <c r="H897" s="169"/>
      <c r="I897" s="169"/>
      <c r="J897" s="169"/>
      <c r="K897" s="169"/>
      <c r="L897" s="169"/>
      <c r="M897" s="169"/>
      <c r="N897" s="169"/>
      <c r="O897" s="169"/>
      <c r="P897" s="169"/>
    </row>
    <row r="898" spans="1:16" ht="27.6" x14ac:dyDescent="0.3">
      <c r="A898" s="155">
        <v>32</v>
      </c>
      <c r="B898" s="168" t="s">
        <v>1065</v>
      </c>
      <c r="C898" s="168"/>
      <c r="D898" s="155"/>
      <c r="E898" s="169"/>
      <c r="F898" s="155" t="s">
        <v>57</v>
      </c>
      <c r="G898" s="155">
        <v>49</v>
      </c>
      <c r="H898" s="169"/>
      <c r="I898" s="169"/>
      <c r="J898" s="169"/>
      <c r="K898" s="169"/>
      <c r="L898" s="169"/>
      <c r="M898" s="169"/>
      <c r="N898" s="169"/>
      <c r="O898" s="169"/>
      <c r="P898" s="169"/>
    </row>
    <row r="899" spans="1:16" ht="27.6" x14ac:dyDescent="0.3">
      <c r="A899" s="155">
        <v>27</v>
      </c>
      <c r="B899" s="168" t="s">
        <v>1066</v>
      </c>
      <c r="C899" s="168"/>
      <c r="D899" s="155"/>
      <c r="E899" s="169"/>
      <c r="F899" s="155" t="s">
        <v>57</v>
      </c>
      <c r="G899" s="155">
        <v>2</v>
      </c>
      <c r="H899" s="169"/>
      <c r="I899" s="169"/>
      <c r="J899" s="169"/>
      <c r="K899" s="169"/>
      <c r="L899" s="169"/>
      <c r="M899" s="169"/>
      <c r="N899" s="169"/>
      <c r="O899" s="169"/>
      <c r="P899" s="169"/>
    </row>
    <row r="900" spans="1:16" ht="27.6" x14ac:dyDescent="0.3">
      <c r="A900" s="155" t="s">
        <v>1067</v>
      </c>
      <c r="B900" s="168" t="s">
        <v>1068</v>
      </c>
      <c r="C900" s="168"/>
      <c r="D900" s="155"/>
      <c r="E900" s="169"/>
      <c r="F900" s="155" t="s">
        <v>57</v>
      </c>
      <c r="G900" s="155">
        <v>3</v>
      </c>
      <c r="H900" s="169"/>
      <c r="I900" s="169"/>
      <c r="J900" s="169"/>
      <c r="K900" s="169"/>
      <c r="L900" s="169"/>
      <c r="M900" s="169"/>
      <c r="N900" s="169"/>
      <c r="O900" s="169"/>
      <c r="P900" s="169"/>
    </row>
    <row r="901" spans="1:16" x14ac:dyDescent="0.3">
      <c r="A901" s="155">
        <v>152</v>
      </c>
      <c r="B901" s="168" t="s">
        <v>1069</v>
      </c>
      <c r="C901" s="168"/>
      <c r="D901" s="155"/>
      <c r="E901" s="169"/>
      <c r="F901" s="155" t="s">
        <v>57</v>
      </c>
      <c r="G901" s="155">
        <v>5</v>
      </c>
      <c r="H901" s="169"/>
      <c r="I901" s="169"/>
      <c r="J901" s="169"/>
      <c r="K901" s="169"/>
      <c r="L901" s="169"/>
      <c r="M901" s="169"/>
      <c r="N901" s="169"/>
      <c r="O901" s="169"/>
      <c r="P901" s="169"/>
    </row>
    <row r="902" spans="1:16" x14ac:dyDescent="0.3">
      <c r="A902" s="155" t="s">
        <v>1070</v>
      </c>
      <c r="B902" s="168" t="s">
        <v>1071</v>
      </c>
      <c r="C902" s="168"/>
      <c r="D902" s="155"/>
      <c r="E902" s="169"/>
      <c r="F902" s="155" t="s">
        <v>57</v>
      </c>
      <c r="G902" s="155">
        <v>1</v>
      </c>
      <c r="H902" s="169"/>
      <c r="I902" s="169"/>
      <c r="J902" s="169"/>
      <c r="K902" s="169"/>
      <c r="L902" s="169"/>
      <c r="M902" s="169"/>
      <c r="N902" s="169"/>
      <c r="O902" s="169"/>
      <c r="P902" s="169"/>
    </row>
    <row r="903" spans="1:16" x14ac:dyDescent="0.3">
      <c r="A903" s="155" t="s">
        <v>1072</v>
      </c>
      <c r="B903" s="168" t="s">
        <v>1073</v>
      </c>
      <c r="C903" s="168"/>
      <c r="D903" s="155"/>
      <c r="E903" s="169"/>
      <c r="F903" s="155" t="s">
        <v>57</v>
      </c>
      <c r="G903" s="155">
        <v>5</v>
      </c>
      <c r="H903" s="169"/>
      <c r="I903" s="169"/>
      <c r="J903" s="169"/>
      <c r="K903" s="169"/>
      <c r="L903" s="169"/>
      <c r="M903" s="169"/>
      <c r="N903" s="169"/>
      <c r="O903" s="169"/>
      <c r="P903" s="169"/>
    </row>
    <row r="904" spans="1:16" ht="27.6" x14ac:dyDescent="0.3">
      <c r="A904" s="155">
        <v>100</v>
      </c>
      <c r="B904" s="168" t="s">
        <v>1074</v>
      </c>
      <c r="C904" s="168"/>
      <c r="D904" s="155"/>
      <c r="E904" s="169"/>
      <c r="F904" s="155" t="s">
        <v>57</v>
      </c>
      <c r="G904" s="155">
        <v>6</v>
      </c>
      <c r="H904" s="169"/>
      <c r="I904" s="169"/>
      <c r="J904" s="169"/>
      <c r="K904" s="169"/>
      <c r="L904" s="169"/>
      <c r="M904" s="169"/>
      <c r="N904" s="169"/>
      <c r="O904" s="169"/>
      <c r="P904" s="169"/>
    </row>
    <row r="905" spans="1:16" x14ac:dyDescent="0.3">
      <c r="A905" s="155">
        <v>37</v>
      </c>
      <c r="B905" s="168" t="s">
        <v>1075</v>
      </c>
      <c r="C905" s="168"/>
      <c r="D905" s="155"/>
      <c r="E905" s="169"/>
      <c r="F905" s="155" t="s">
        <v>57</v>
      </c>
      <c r="G905" s="155">
        <v>2</v>
      </c>
      <c r="H905" s="169"/>
      <c r="I905" s="169"/>
      <c r="J905" s="169"/>
      <c r="K905" s="169"/>
      <c r="L905" s="169"/>
      <c r="M905" s="169"/>
      <c r="N905" s="169"/>
      <c r="O905" s="169"/>
      <c r="P905" s="169"/>
    </row>
    <row r="906" spans="1:16" x14ac:dyDescent="0.3">
      <c r="A906" s="155">
        <v>149</v>
      </c>
      <c r="B906" s="168" t="s">
        <v>1076</v>
      </c>
      <c r="C906" s="168"/>
      <c r="D906" s="155"/>
      <c r="E906" s="169"/>
      <c r="F906" s="155" t="s">
        <v>57</v>
      </c>
      <c r="G906" s="155">
        <v>3</v>
      </c>
      <c r="H906" s="169"/>
      <c r="I906" s="169"/>
      <c r="J906" s="169"/>
      <c r="K906" s="169"/>
      <c r="L906" s="169"/>
      <c r="M906" s="169"/>
      <c r="N906" s="169"/>
      <c r="O906" s="169"/>
      <c r="P906" s="169"/>
    </row>
    <row r="907" spans="1:16" x14ac:dyDescent="0.3">
      <c r="A907" s="155">
        <v>161</v>
      </c>
      <c r="B907" s="168" t="s">
        <v>211</v>
      </c>
      <c r="C907" s="168"/>
      <c r="D907" s="155"/>
      <c r="E907" s="169"/>
      <c r="F907" s="155" t="s">
        <v>57</v>
      </c>
      <c r="G907" s="155">
        <v>2</v>
      </c>
      <c r="H907" s="169"/>
      <c r="I907" s="169"/>
      <c r="J907" s="169"/>
      <c r="K907" s="169"/>
      <c r="L907" s="169"/>
      <c r="M907" s="169"/>
      <c r="N907" s="169"/>
      <c r="O907" s="169"/>
      <c r="P907" s="169"/>
    </row>
    <row r="908" spans="1:16" x14ac:dyDescent="0.3">
      <c r="A908" s="155">
        <v>163</v>
      </c>
      <c r="B908" s="168" t="s">
        <v>212</v>
      </c>
      <c r="C908" s="168"/>
      <c r="D908" s="155"/>
      <c r="E908" s="169"/>
      <c r="F908" s="155" t="s">
        <v>57</v>
      </c>
      <c r="G908" s="155">
        <v>1</v>
      </c>
      <c r="H908" s="169"/>
      <c r="I908" s="169"/>
      <c r="J908" s="169"/>
      <c r="K908" s="169"/>
      <c r="L908" s="169"/>
      <c r="M908" s="169"/>
      <c r="N908" s="169"/>
      <c r="O908" s="169"/>
      <c r="P908" s="169"/>
    </row>
    <row r="909" spans="1:16" ht="27.6" x14ac:dyDescent="0.3">
      <c r="A909" s="155">
        <v>151</v>
      </c>
      <c r="B909" s="168" t="s">
        <v>1077</v>
      </c>
      <c r="C909" s="168"/>
      <c r="D909" s="155"/>
      <c r="E909" s="169"/>
      <c r="F909" s="155" t="s">
        <v>57</v>
      </c>
      <c r="G909" s="155">
        <v>2</v>
      </c>
      <c r="H909" s="169"/>
      <c r="I909" s="169"/>
      <c r="J909" s="169"/>
      <c r="K909" s="169"/>
      <c r="L909" s="169"/>
      <c r="M909" s="169"/>
      <c r="N909" s="169"/>
      <c r="O909" s="169"/>
      <c r="P909" s="169"/>
    </row>
    <row r="910" spans="1:16" x14ac:dyDescent="0.3">
      <c r="A910" s="155" t="s">
        <v>35</v>
      </c>
      <c r="B910" s="168" t="s">
        <v>1078</v>
      </c>
      <c r="C910" s="168"/>
      <c r="D910" s="155"/>
      <c r="E910" s="169"/>
      <c r="F910" s="155" t="s">
        <v>57</v>
      </c>
      <c r="G910" s="155">
        <v>4</v>
      </c>
      <c r="H910" s="169"/>
      <c r="I910" s="169"/>
      <c r="J910" s="169"/>
      <c r="K910" s="169"/>
      <c r="L910" s="169"/>
      <c r="M910" s="169"/>
      <c r="N910" s="169"/>
      <c r="O910" s="169"/>
      <c r="P910" s="169"/>
    </row>
    <row r="911" spans="1:16" x14ac:dyDescent="0.3">
      <c r="A911" s="155">
        <v>153</v>
      </c>
      <c r="B911" s="168" t="s">
        <v>1079</v>
      </c>
      <c r="C911" s="168"/>
      <c r="D911" s="155"/>
      <c r="E911" s="169"/>
      <c r="F911" s="155" t="s">
        <v>57</v>
      </c>
      <c r="G911" s="155">
        <v>2</v>
      </c>
      <c r="H911" s="169"/>
      <c r="I911" s="169"/>
      <c r="J911" s="169"/>
      <c r="K911" s="169"/>
      <c r="L911" s="169"/>
      <c r="M911" s="169"/>
      <c r="N911" s="169"/>
      <c r="O911" s="169"/>
      <c r="P911" s="169"/>
    </row>
    <row r="912" spans="1:16" x14ac:dyDescent="0.3">
      <c r="A912" s="155">
        <v>44</v>
      </c>
      <c r="B912" s="168" t="s">
        <v>1080</v>
      </c>
      <c r="C912" s="168"/>
      <c r="D912" s="155"/>
      <c r="E912" s="169"/>
      <c r="F912" s="155" t="s">
        <v>57</v>
      </c>
      <c r="G912" s="155">
        <v>3</v>
      </c>
      <c r="H912" s="169"/>
      <c r="I912" s="169"/>
      <c r="J912" s="169"/>
      <c r="K912" s="169"/>
      <c r="L912" s="169"/>
      <c r="M912" s="169"/>
      <c r="N912" s="169"/>
      <c r="O912" s="169"/>
      <c r="P912" s="169"/>
    </row>
    <row r="913" spans="1:16" ht="27.6" x14ac:dyDescent="0.3">
      <c r="A913" s="155">
        <v>61</v>
      </c>
      <c r="B913" s="168" t="s">
        <v>1081</v>
      </c>
      <c r="C913" s="168"/>
      <c r="D913" s="155" t="s">
        <v>431</v>
      </c>
      <c r="E913" s="169"/>
      <c r="F913" s="155" t="s">
        <v>57</v>
      </c>
      <c r="G913" s="155">
        <v>6</v>
      </c>
      <c r="H913" s="169"/>
      <c r="I913" s="169"/>
      <c r="J913" s="169"/>
      <c r="K913" s="169"/>
      <c r="L913" s="169"/>
      <c r="M913" s="169"/>
      <c r="N913" s="169"/>
      <c r="O913" s="169"/>
      <c r="P913" s="169"/>
    </row>
    <row r="914" spans="1:16" x14ac:dyDescent="0.3">
      <c r="A914" s="155">
        <v>123</v>
      </c>
      <c r="B914" s="168" t="s">
        <v>1082</v>
      </c>
      <c r="C914" s="168"/>
      <c r="D914" s="155"/>
      <c r="E914" s="169"/>
      <c r="F914" s="155" t="s">
        <v>57</v>
      </c>
      <c r="G914" s="155">
        <v>6</v>
      </c>
      <c r="H914" s="169"/>
      <c r="I914" s="169"/>
      <c r="J914" s="169"/>
      <c r="K914" s="169"/>
      <c r="L914" s="169"/>
      <c r="M914" s="169"/>
      <c r="N914" s="169"/>
      <c r="O914" s="169"/>
      <c r="P914" s="169"/>
    </row>
    <row r="915" spans="1:16" x14ac:dyDescent="0.3">
      <c r="A915" s="155">
        <v>105</v>
      </c>
      <c r="B915" s="168" t="s">
        <v>1083</v>
      </c>
      <c r="C915" s="168"/>
      <c r="D915" s="155"/>
      <c r="E915" s="169"/>
      <c r="F915" s="155" t="s">
        <v>57</v>
      </c>
      <c r="G915" s="155">
        <v>2</v>
      </c>
      <c r="H915" s="169"/>
      <c r="I915" s="169"/>
      <c r="J915" s="169"/>
      <c r="K915" s="169"/>
      <c r="L915" s="169"/>
      <c r="M915" s="169"/>
      <c r="N915" s="169"/>
      <c r="O915" s="169"/>
      <c r="P915" s="169"/>
    </row>
    <row r="916" spans="1:16" x14ac:dyDescent="0.3">
      <c r="A916" s="155">
        <v>104</v>
      </c>
      <c r="B916" s="168" t="s">
        <v>433</v>
      </c>
      <c r="C916" s="168"/>
      <c r="D916" s="155"/>
      <c r="E916" s="169"/>
      <c r="F916" s="155" t="s">
        <v>57</v>
      </c>
      <c r="G916" s="155">
        <v>3</v>
      </c>
      <c r="H916" s="169"/>
      <c r="I916" s="169"/>
      <c r="J916" s="169"/>
      <c r="K916" s="169"/>
      <c r="L916" s="169"/>
      <c r="M916" s="169"/>
      <c r="N916" s="169"/>
      <c r="O916" s="169"/>
      <c r="P916" s="169"/>
    </row>
    <row r="917" spans="1:16" x14ac:dyDescent="0.3">
      <c r="A917" s="155">
        <v>103</v>
      </c>
      <c r="B917" s="168" t="s">
        <v>1084</v>
      </c>
      <c r="C917" s="168"/>
      <c r="D917" s="155"/>
      <c r="E917" s="169"/>
      <c r="F917" s="155" t="s">
        <v>57</v>
      </c>
      <c r="G917" s="155">
        <v>1</v>
      </c>
      <c r="H917" s="169"/>
      <c r="I917" s="169"/>
      <c r="J917" s="169"/>
      <c r="K917" s="169"/>
      <c r="L917" s="169"/>
      <c r="M917" s="169"/>
      <c r="N917" s="169"/>
      <c r="O917" s="169"/>
      <c r="P917" s="169"/>
    </row>
    <row r="918" spans="1:16" ht="41.4" x14ac:dyDescent="0.3">
      <c r="A918" s="155">
        <v>102</v>
      </c>
      <c r="B918" s="168" t="s">
        <v>1085</v>
      </c>
      <c r="C918" s="168"/>
      <c r="D918" s="155"/>
      <c r="E918" s="169"/>
      <c r="F918" s="155" t="s">
        <v>59</v>
      </c>
      <c r="G918" s="155">
        <v>1</v>
      </c>
      <c r="H918" s="169"/>
      <c r="I918" s="169"/>
      <c r="J918" s="169"/>
      <c r="K918" s="169"/>
      <c r="L918" s="169"/>
      <c r="M918" s="169"/>
      <c r="N918" s="169"/>
      <c r="O918" s="169"/>
      <c r="P918" s="169"/>
    </row>
    <row r="919" spans="1:16" x14ac:dyDescent="0.3">
      <c r="A919" s="155">
        <v>101</v>
      </c>
      <c r="B919" s="168" t="s">
        <v>1086</v>
      </c>
      <c r="C919" s="168"/>
      <c r="D919" s="155"/>
      <c r="E919" s="169"/>
      <c r="F919" s="155" t="s">
        <v>57</v>
      </c>
      <c r="G919" s="155">
        <v>1</v>
      </c>
      <c r="H919" s="169"/>
      <c r="I919" s="169"/>
      <c r="J919" s="169"/>
      <c r="K919" s="169"/>
      <c r="L919" s="169"/>
      <c r="M919" s="169"/>
      <c r="N919" s="169"/>
      <c r="O919" s="169"/>
      <c r="P919" s="169"/>
    </row>
    <row r="920" spans="1:16" x14ac:dyDescent="0.3">
      <c r="A920" s="155" t="s">
        <v>1087</v>
      </c>
      <c r="B920" s="168" t="s">
        <v>1088</v>
      </c>
      <c r="C920" s="168"/>
      <c r="D920" s="155"/>
      <c r="E920" s="169"/>
      <c r="F920" s="155" t="s">
        <v>57</v>
      </c>
      <c r="G920" s="155">
        <v>1</v>
      </c>
      <c r="H920" s="169"/>
      <c r="I920" s="169"/>
      <c r="J920" s="169"/>
      <c r="K920" s="169"/>
      <c r="L920" s="169"/>
      <c r="M920" s="169"/>
      <c r="N920" s="169"/>
      <c r="O920" s="169"/>
      <c r="P920" s="169"/>
    </row>
    <row r="921" spans="1:16" x14ac:dyDescent="0.3">
      <c r="A921" s="155">
        <v>106</v>
      </c>
      <c r="B921" s="168" t="s">
        <v>37</v>
      </c>
      <c r="C921" s="168"/>
      <c r="D921" s="155"/>
      <c r="E921" s="169"/>
      <c r="F921" s="155" t="s">
        <v>57</v>
      </c>
      <c r="G921" s="155">
        <v>1</v>
      </c>
      <c r="H921" s="169"/>
      <c r="I921" s="169"/>
      <c r="J921" s="169"/>
      <c r="K921" s="169"/>
      <c r="L921" s="169"/>
      <c r="M921" s="169"/>
      <c r="N921" s="169"/>
      <c r="O921" s="169"/>
      <c r="P921" s="169"/>
    </row>
    <row r="922" spans="1:16" ht="23.4" customHeight="1" x14ac:dyDescent="0.3">
      <c r="A922" s="155"/>
      <c r="B922" s="167" t="s">
        <v>1089</v>
      </c>
      <c r="C922" s="168"/>
      <c r="D922" s="155"/>
      <c r="E922" s="169"/>
      <c r="F922" s="155"/>
      <c r="G922" s="155"/>
      <c r="H922" s="169"/>
      <c r="I922" s="169"/>
      <c r="J922" s="169"/>
      <c r="K922" s="169"/>
      <c r="L922" s="169"/>
      <c r="M922" s="169"/>
      <c r="N922" s="169"/>
      <c r="O922" s="169"/>
      <c r="P922" s="169"/>
    </row>
    <row r="923" spans="1:16" ht="27.6" x14ac:dyDescent="0.3">
      <c r="A923" s="155" t="s">
        <v>1090</v>
      </c>
      <c r="B923" s="168" t="s">
        <v>1091</v>
      </c>
      <c r="C923" s="168"/>
      <c r="D923" s="155" t="s">
        <v>1092</v>
      </c>
      <c r="E923" s="169"/>
      <c r="F923" s="155" t="s">
        <v>57</v>
      </c>
      <c r="G923" s="155">
        <v>5</v>
      </c>
      <c r="H923" s="169"/>
      <c r="I923" s="169"/>
      <c r="J923" s="169"/>
      <c r="K923" s="169"/>
      <c r="L923" s="169"/>
      <c r="M923" s="169"/>
      <c r="N923" s="169"/>
      <c r="O923" s="169"/>
      <c r="P923" s="169"/>
    </row>
    <row r="924" spans="1:16" ht="27.6" x14ac:dyDescent="0.3">
      <c r="A924" s="155">
        <v>73</v>
      </c>
      <c r="B924" s="168" t="s">
        <v>1093</v>
      </c>
      <c r="C924" s="168"/>
      <c r="D924" s="155" t="s">
        <v>1094</v>
      </c>
      <c r="E924" s="169"/>
      <c r="F924" s="155" t="s">
        <v>57</v>
      </c>
      <c r="G924" s="155">
        <v>10</v>
      </c>
      <c r="H924" s="169"/>
      <c r="I924" s="169"/>
      <c r="J924" s="169"/>
      <c r="K924" s="169"/>
      <c r="L924" s="169"/>
      <c r="M924" s="169"/>
      <c r="N924" s="169"/>
      <c r="O924" s="169"/>
      <c r="P924" s="169"/>
    </row>
    <row r="925" spans="1:16" x14ac:dyDescent="0.3">
      <c r="A925" s="155">
        <v>74</v>
      </c>
      <c r="B925" s="168" t="s">
        <v>1095</v>
      </c>
      <c r="C925" s="168"/>
      <c r="D925" s="155"/>
      <c r="E925" s="169"/>
      <c r="F925" s="155" t="s">
        <v>1096</v>
      </c>
      <c r="G925" s="155">
        <v>18</v>
      </c>
      <c r="H925" s="169"/>
      <c r="I925" s="169"/>
      <c r="J925" s="169"/>
      <c r="K925" s="169"/>
      <c r="L925" s="169"/>
      <c r="M925" s="169"/>
      <c r="N925" s="169"/>
      <c r="O925" s="169"/>
      <c r="P925" s="169"/>
    </row>
    <row r="926" spans="1:16" x14ac:dyDescent="0.3">
      <c r="A926" s="155" t="s">
        <v>1097</v>
      </c>
      <c r="B926" s="168" t="s">
        <v>325</v>
      </c>
      <c r="C926" s="168"/>
      <c r="D926" s="155"/>
      <c r="E926" s="169"/>
      <c r="F926" s="155" t="s">
        <v>57</v>
      </c>
      <c r="G926" s="155">
        <v>1</v>
      </c>
      <c r="H926" s="169"/>
      <c r="I926" s="169"/>
      <c r="J926" s="169"/>
      <c r="K926" s="169"/>
      <c r="L926" s="169"/>
      <c r="M926" s="169"/>
      <c r="N926" s="169"/>
      <c r="O926" s="169"/>
      <c r="P926" s="169"/>
    </row>
    <row r="927" spans="1:16" x14ac:dyDescent="0.3">
      <c r="A927" s="155" t="s">
        <v>1098</v>
      </c>
      <c r="B927" s="168" t="s">
        <v>1099</v>
      </c>
      <c r="C927" s="168"/>
      <c r="D927" s="155"/>
      <c r="E927" s="169"/>
      <c r="F927" s="155" t="s">
        <v>57</v>
      </c>
      <c r="G927" s="155">
        <v>1</v>
      </c>
      <c r="H927" s="169"/>
      <c r="I927" s="169"/>
      <c r="J927" s="169"/>
      <c r="K927" s="169"/>
      <c r="L927" s="169"/>
      <c r="M927" s="169"/>
      <c r="N927" s="169"/>
      <c r="O927" s="169"/>
      <c r="P927" s="169"/>
    </row>
    <row r="928" spans="1:16" x14ac:dyDescent="0.3">
      <c r="A928" s="155"/>
      <c r="B928" s="168"/>
      <c r="C928" s="168"/>
      <c r="D928" s="155"/>
      <c r="E928" s="169"/>
      <c r="F928" s="155"/>
      <c r="G928" s="155"/>
      <c r="H928" s="169"/>
      <c r="I928" s="169"/>
      <c r="J928" s="169"/>
      <c r="K928" s="169"/>
      <c r="L928" s="169"/>
      <c r="M928" s="169"/>
      <c r="N928" s="169"/>
      <c r="O928" s="169"/>
      <c r="P928" s="169"/>
    </row>
    <row r="929" spans="1:16" x14ac:dyDescent="0.3">
      <c r="A929" s="155"/>
      <c r="B929" s="168"/>
      <c r="C929" s="168"/>
      <c r="D929" s="155"/>
      <c r="E929" s="169"/>
      <c r="F929" s="155"/>
      <c r="G929" s="155"/>
      <c r="H929" s="169"/>
      <c r="I929" s="169"/>
      <c r="J929" s="169"/>
      <c r="K929" s="169"/>
      <c r="L929" s="169"/>
      <c r="M929" s="169"/>
      <c r="N929" s="169"/>
      <c r="O929" s="169"/>
      <c r="P929" s="169"/>
    </row>
    <row r="930" spans="1:16" ht="23.4" customHeight="1" x14ac:dyDescent="0.3">
      <c r="A930" s="155"/>
      <c r="B930" s="167" t="s">
        <v>1100</v>
      </c>
      <c r="C930" s="168"/>
      <c r="D930" s="155"/>
      <c r="E930" s="169"/>
      <c r="F930" s="155"/>
      <c r="G930" s="155"/>
      <c r="H930" s="169"/>
      <c r="I930" s="169"/>
      <c r="J930" s="169"/>
      <c r="K930" s="169"/>
      <c r="L930" s="169"/>
      <c r="M930" s="169"/>
      <c r="N930" s="169"/>
      <c r="O930" s="169"/>
      <c r="P930" s="169"/>
    </row>
    <row r="931" spans="1:16" x14ac:dyDescent="0.3">
      <c r="A931" s="155">
        <v>25</v>
      </c>
      <c r="B931" s="168" t="s">
        <v>1101</v>
      </c>
      <c r="C931" s="168"/>
      <c r="D931" s="155"/>
      <c r="E931" s="169"/>
      <c r="F931" s="155" t="s">
        <v>57</v>
      </c>
      <c r="G931" s="155">
        <v>1</v>
      </c>
      <c r="H931" s="169"/>
      <c r="I931" s="169"/>
      <c r="J931" s="169"/>
      <c r="K931" s="169"/>
      <c r="L931" s="169"/>
      <c r="M931" s="169"/>
      <c r="N931" s="169"/>
      <c r="O931" s="169"/>
      <c r="P931" s="169"/>
    </row>
    <row r="932" spans="1:16" x14ac:dyDescent="0.3">
      <c r="A932" s="155">
        <v>27</v>
      </c>
      <c r="B932" s="168" t="s">
        <v>1102</v>
      </c>
      <c r="C932" s="168"/>
      <c r="D932" s="155"/>
      <c r="E932" s="169"/>
      <c r="F932" s="155" t="s">
        <v>57</v>
      </c>
      <c r="G932" s="155">
        <v>2</v>
      </c>
      <c r="H932" s="169"/>
      <c r="I932" s="169"/>
      <c r="J932" s="169"/>
      <c r="K932" s="169"/>
      <c r="L932" s="169"/>
      <c r="M932" s="169"/>
      <c r="N932" s="169"/>
      <c r="O932" s="169"/>
      <c r="P932" s="169"/>
    </row>
    <row r="933" spans="1:16" x14ac:dyDescent="0.3">
      <c r="A933" s="155">
        <v>24</v>
      </c>
      <c r="B933" s="168" t="s">
        <v>1103</v>
      </c>
      <c r="C933" s="168"/>
      <c r="D933" s="155"/>
      <c r="E933" s="169"/>
      <c r="F933" s="155"/>
      <c r="G933" s="155">
        <v>16</v>
      </c>
      <c r="H933" s="169"/>
      <c r="I933" s="169"/>
      <c r="J933" s="169"/>
      <c r="K933" s="169"/>
      <c r="L933" s="169"/>
      <c r="M933" s="169"/>
      <c r="N933" s="169"/>
      <c r="O933" s="169"/>
      <c r="P933" s="169"/>
    </row>
    <row r="934" spans="1:16" x14ac:dyDescent="0.3">
      <c r="A934" s="155">
        <v>56</v>
      </c>
      <c r="B934" s="168" t="s">
        <v>82</v>
      </c>
      <c r="C934" s="168"/>
      <c r="D934" s="155" t="s">
        <v>1050</v>
      </c>
      <c r="E934" s="169"/>
      <c r="F934" s="155" t="s">
        <v>57</v>
      </c>
      <c r="G934" s="155">
        <v>1</v>
      </c>
      <c r="H934" s="169"/>
      <c r="I934" s="169"/>
      <c r="J934" s="169"/>
      <c r="K934" s="169"/>
      <c r="L934" s="169"/>
      <c r="M934" s="169"/>
      <c r="N934" s="169"/>
      <c r="O934" s="169"/>
      <c r="P934" s="169"/>
    </row>
    <row r="935" spans="1:16" x14ac:dyDescent="0.3">
      <c r="A935" s="155" t="s">
        <v>35</v>
      </c>
      <c r="B935" s="168" t="s">
        <v>1104</v>
      </c>
      <c r="C935" s="168"/>
      <c r="D935" s="155"/>
      <c r="E935" s="169"/>
      <c r="F935" s="155" t="s">
        <v>57</v>
      </c>
      <c r="G935" s="155">
        <v>1</v>
      </c>
      <c r="H935" s="169"/>
      <c r="I935" s="169"/>
      <c r="J935" s="169"/>
      <c r="K935" s="169"/>
      <c r="L935" s="169"/>
      <c r="M935" s="169"/>
      <c r="N935" s="169"/>
      <c r="O935" s="169"/>
      <c r="P935" s="169"/>
    </row>
    <row r="936" spans="1:16" ht="27.9" customHeight="1" x14ac:dyDescent="0.3">
      <c r="A936" s="155"/>
      <c r="B936" s="170" t="s">
        <v>1105</v>
      </c>
      <c r="C936" s="168"/>
      <c r="D936" s="155"/>
      <c r="E936" s="169"/>
      <c r="F936" s="155"/>
      <c r="G936" s="155"/>
      <c r="H936" s="169"/>
      <c r="I936" s="169"/>
      <c r="J936" s="169"/>
      <c r="K936" s="169"/>
      <c r="L936" s="169"/>
      <c r="M936" s="169"/>
      <c r="N936" s="169"/>
      <c r="O936" s="169"/>
      <c r="P936" s="169"/>
    </row>
    <row r="937" spans="1:16" x14ac:dyDescent="0.3">
      <c r="A937" s="155">
        <v>119</v>
      </c>
      <c r="B937" s="168" t="s">
        <v>291</v>
      </c>
      <c r="C937" s="168"/>
      <c r="D937" s="155" t="s">
        <v>292</v>
      </c>
      <c r="E937" s="169"/>
      <c r="F937" s="155" t="s">
        <v>57</v>
      </c>
      <c r="G937" s="155">
        <v>3</v>
      </c>
      <c r="H937" s="169"/>
      <c r="I937" s="169"/>
      <c r="J937" s="169"/>
      <c r="K937" s="169"/>
      <c r="L937" s="169"/>
      <c r="M937" s="169"/>
      <c r="N937" s="169"/>
      <c r="O937" s="169"/>
      <c r="P937" s="169"/>
    </row>
    <row r="938" spans="1:16" x14ac:dyDescent="0.3">
      <c r="A938" s="155">
        <v>120</v>
      </c>
      <c r="B938" s="168" t="s">
        <v>1106</v>
      </c>
      <c r="C938" s="168"/>
      <c r="D938" s="155" t="s">
        <v>123</v>
      </c>
      <c r="E938" s="169"/>
      <c r="F938" s="155" t="s">
        <v>57</v>
      </c>
      <c r="G938" s="155">
        <v>13</v>
      </c>
      <c r="H938" s="169"/>
      <c r="I938" s="169"/>
      <c r="J938" s="169"/>
      <c r="K938" s="169"/>
      <c r="L938" s="169"/>
      <c r="M938" s="169"/>
      <c r="N938" s="169"/>
      <c r="O938" s="169"/>
      <c r="P938" s="169"/>
    </row>
    <row r="939" spans="1:16" x14ac:dyDescent="0.3">
      <c r="A939" s="155" t="s">
        <v>1107</v>
      </c>
      <c r="B939" s="168" t="s">
        <v>1108</v>
      </c>
      <c r="C939" s="168"/>
      <c r="D939" s="155" t="s">
        <v>1109</v>
      </c>
      <c r="E939" s="169"/>
      <c r="F939" s="155" t="s">
        <v>57</v>
      </c>
      <c r="G939" s="155">
        <v>13</v>
      </c>
      <c r="H939" s="169"/>
      <c r="I939" s="169"/>
      <c r="J939" s="169"/>
      <c r="K939" s="169"/>
      <c r="L939" s="169"/>
      <c r="M939" s="169"/>
      <c r="N939" s="169"/>
      <c r="O939" s="169"/>
      <c r="P939" s="169"/>
    </row>
    <row r="940" spans="1:16" x14ac:dyDescent="0.3">
      <c r="A940" s="155" t="s">
        <v>35</v>
      </c>
      <c r="B940" s="168" t="s">
        <v>1110</v>
      </c>
      <c r="C940" s="168"/>
      <c r="D940" s="155" t="s">
        <v>123</v>
      </c>
      <c r="E940" s="169"/>
      <c r="F940" s="155" t="s">
        <v>57</v>
      </c>
      <c r="G940" s="155">
        <v>3</v>
      </c>
      <c r="H940" s="169"/>
      <c r="I940" s="169"/>
      <c r="J940" s="169"/>
      <c r="K940" s="169"/>
      <c r="L940" s="169"/>
      <c r="M940" s="169"/>
      <c r="N940" s="169"/>
      <c r="O940" s="169"/>
      <c r="P940" s="169"/>
    </row>
    <row r="941" spans="1:16" x14ac:dyDescent="0.3">
      <c r="A941" s="155" t="s">
        <v>35</v>
      </c>
      <c r="B941" s="168" t="s">
        <v>1111</v>
      </c>
      <c r="C941" s="168"/>
      <c r="D941" s="155" t="s">
        <v>1112</v>
      </c>
      <c r="E941" s="169"/>
      <c r="F941" s="155" t="s">
        <v>57</v>
      </c>
      <c r="G941" s="155">
        <v>3</v>
      </c>
      <c r="H941" s="169"/>
      <c r="I941" s="169"/>
      <c r="J941" s="169"/>
      <c r="K941" s="169"/>
      <c r="L941" s="169"/>
      <c r="M941" s="169"/>
      <c r="N941" s="169"/>
      <c r="O941" s="169"/>
      <c r="P941" s="169"/>
    </row>
    <row r="942" spans="1:16" x14ac:dyDescent="0.3">
      <c r="A942" s="155" t="s">
        <v>35</v>
      </c>
      <c r="B942" s="168" t="s">
        <v>1113</v>
      </c>
      <c r="C942" s="168"/>
      <c r="D942" s="155" t="s">
        <v>123</v>
      </c>
      <c r="E942" s="169"/>
      <c r="F942" s="155" t="s">
        <v>57</v>
      </c>
      <c r="G942" s="155">
        <v>3</v>
      </c>
      <c r="H942" s="169"/>
      <c r="I942" s="169"/>
      <c r="J942" s="169"/>
      <c r="K942" s="169"/>
      <c r="L942" s="169"/>
      <c r="M942" s="169"/>
      <c r="N942" s="169"/>
      <c r="O942" s="169"/>
      <c r="P942" s="169"/>
    </row>
    <row r="943" spans="1:16" x14ac:dyDescent="0.3">
      <c r="A943" s="155" t="s">
        <v>35</v>
      </c>
      <c r="B943" s="168" t="s">
        <v>1114</v>
      </c>
      <c r="C943" s="168"/>
      <c r="D943" s="155" t="s">
        <v>123</v>
      </c>
      <c r="E943" s="169"/>
      <c r="F943" s="155" t="s">
        <v>57</v>
      </c>
      <c r="G943" s="155">
        <v>3</v>
      </c>
      <c r="H943" s="169"/>
      <c r="I943" s="169"/>
      <c r="J943" s="169"/>
      <c r="K943" s="169"/>
      <c r="L943" s="169"/>
      <c r="M943" s="169"/>
      <c r="N943" s="169"/>
      <c r="O943" s="169"/>
      <c r="P943" s="169"/>
    </row>
    <row r="944" spans="1:16" x14ac:dyDescent="0.3">
      <c r="A944" s="155" t="s">
        <v>35</v>
      </c>
      <c r="B944" s="168" t="s">
        <v>1115</v>
      </c>
      <c r="C944" s="168"/>
      <c r="D944" s="155" t="s">
        <v>123</v>
      </c>
      <c r="E944" s="169"/>
      <c r="F944" s="155" t="s">
        <v>57</v>
      </c>
      <c r="G944" s="155">
        <v>3</v>
      </c>
      <c r="H944" s="169"/>
      <c r="I944" s="169"/>
      <c r="J944" s="169"/>
      <c r="K944" s="169"/>
      <c r="L944" s="169"/>
      <c r="M944" s="169"/>
      <c r="N944" s="169"/>
      <c r="O944" s="169"/>
      <c r="P944" s="169"/>
    </row>
    <row r="945" spans="1:16" x14ac:dyDescent="0.3">
      <c r="A945" s="155" t="s">
        <v>35</v>
      </c>
      <c r="B945" s="168" t="s">
        <v>1116</v>
      </c>
      <c r="C945" s="168"/>
      <c r="D945" s="155" t="s">
        <v>123</v>
      </c>
      <c r="E945" s="169"/>
      <c r="F945" s="155" t="s">
        <v>57</v>
      </c>
      <c r="G945" s="155">
        <v>3</v>
      </c>
      <c r="H945" s="169"/>
      <c r="I945" s="169"/>
      <c r="J945" s="169"/>
      <c r="K945" s="169"/>
      <c r="L945" s="169"/>
      <c r="M945" s="169"/>
      <c r="N945" s="169"/>
      <c r="O945" s="169"/>
      <c r="P945" s="169"/>
    </row>
    <row r="946" spans="1:16" x14ac:dyDescent="0.3">
      <c r="A946" s="155" t="s">
        <v>35</v>
      </c>
      <c r="B946" s="168" t="s">
        <v>1117</v>
      </c>
      <c r="C946" s="168"/>
      <c r="D946" s="155" t="s">
        <v>123</v>
      </c>
      <c r="E946" s="169"/>
      <c r="F946" s="155" t="s">
        <v>57</v>
      </c>
      <c r="G946" s="155">
        <v>3</v>
      </c>
      <c r="H946" s="169"/>
      <c r="I946" s="169"/>
      <c r="J946" s="169"/>
      <c r="K946" s="169"/>
      <c r="L946" s="169"/>
      <c r="M946" s="169"/>
      <c r="N946" s="169"/>
      <c r="O946" s="169"/>
      <c r="P946" s="169"/>
    </row>
    <row r="947" spans="1:16" x14ac:dyDescent="0.3">
      <c r="A947" s="155" t="s">
        <v>35</v>
      </c>
      <c r="B947" s="168" t="s">
        <v>1118</v>
      </c>
      <c r="C947" s="168"/>
      <c r="D947" s="155" t="s">
        <v>123</v>
      </c>
      <c r="E947" s="169"/>
      <c r="F947" s="155" t="s">
        <v>57</v>
      </c>
      <c r="G947" s="155">
        <v>3</v>
      </c>
      <c r="H947" s="169"/>
      <c r="I947" s="169"/>
      <c r="J947" s="169"/>
      <c r="K947" s="169"/>
      <c r="L947" s="169"/>
      <c r="M947" s="169"/>
      <c r="N947" s="169"/>
      <c r="O947" s="169"/>
      <c r="P947" s="169"/>
    </row>
    <row r="948" spans="1:16" x14ac:dyDescent="0.3">
      <c r="A948" s="155" t="s">
        <v>35</v>
      </c>
      <c r="B948" s="168" t="s">
        <v>1119</v>
      </c>
      <c r="C948" s="168"/>
      <c r="D948" s="155" t="s">
        <v>123</v>
      </c>
      <c r="E948" s="169"/>
      <c r="F948" s="155" t="s">
        <v>57</v>
      </c>
      <c r="G948" s="155">
        <v>13</v>
      </c>
      <c r="H948" s="169"/>
      <c r="I948" s="169"/>
      <c r="J948" s="169"/>
      <c r="K948" s="169"/>
      <c r="L948" s="169"/>
      <c r="M948" s="169"/>
      <c r="N948" s="169"/>
      <c r="O948" s="169"/>
      <c r="P948" s="169"/>
    </row>
    <row r="949" spans="1:16" ht="27.6" x14ac:dyDescent="0.3">
      <c r="A949" s="155" t="s">
        <v>1120</v>
      </c>
      <c r="B949" s="168" t="s">
        <v>1121</v>
      </c>
      <c r="C949" s="168"/>
      <c r="D949" s="155" t="s">
        <v>123</v>
      </c>
      <c r="E949" s="169"/>
      <c r="F949" s="155" t="s">
        <v>57</v>
      </c>
      <c r="G949" s="155">
        <v>13</v>
      </c>
      <c r="H949" s="169"/>
      <c r="I949" s="169"/>
      <c r="J949" s="169"/>
      <c r="K949" s="169"/>
      <c r="L949" s="169"/>
      <c r="M949" s="169"/>
      <c r="N949" s="169"/>
      <c r="O949" s="169"/>
      <c r="P949" s="169"/>
    </row>
    <row r="950" spans="1:16" ht="28.65" customHeight="1" x14ac:dyDescent="0.3">
      <c r="A950" s="155"/>
      <c r="B950" s="167" t="s">
        <v>1122</v>
      </c>
      <c r="C950" s="168"/>
      <c r="D950" s="155"/>
      <c r="E950" s="169"/>
      <c r="F950" s="155"/>
      <c r="G950" s="155"/>
      <c r="H950" s="169"/>
      <c r="I950" s="169"/>
      <c r="J950" s="169"/>
      <c r="K950" s="169"/>
      <c r="L950" s="169"/>
      <c r="M950" s="169"/>
      <c r="N950" s="169"/>
      <c r="O950" s="169"/>
      <c r="P950" s="169"/>
    </row>
    <row r="951" spans="1:16" x14ac:dyDescent="0.3">
      <c r="A951" s="155" t="s">
        <v>35</v>
      </c>
      <c r="B951" s="168" t="s">
        <v>1123</v>
      </c>
      <c r="C951" s="168"/>
      <c r="D951" s="155" t="s">
        <v>123</v>
      </c>
      <c r="E951" s="169"/>
      <c r="F951" s="155" t="s">
        <v>57</v>
      </c>
      <c r="G951" s="155">
        <v>49</v>
      </c>
      <c r="H951" s="169"/>
      <c r="I951" s="169"/>
      <c r="J951" s="169"/>
      <c r="K951" s="169"/>
      <c r="L951" s="169"/>
      <c r="M951" s="169"/>
      <c r="N951" s="169"/>
      <c r="O951" s="169"/>
      <c r="P951" s="169"/>
    </row>
    <row r="952" spans="1:16" x14ac:dyDescent="0.3">
      <c r="A952" s="155" t="s">
        <v>35</v>
      </c>
      <c r="B952" s="168" t="s">
        <v>1124</v>
      </c>
      <c r="C952" s="168"/>
      <c r="D952" s="155" t="s">
        <v>123</v>
      </c>
      <c r="E952" s="169"/>
      <c r="F952" s="155" t="s">
        <v>57</v>
      </c>
      <c r="G952" s="155">
        <v>49</v>
      </c>
      <c r="H952" s="169"/>
      <c r="I952" s="169"/>
      <c r="J952" s="169"/>
      <c r="K952" s="169"/>
      <c r="L952" s="169"/>
      <c r="M952" s="169"/>
      <c r="N952" s="169"/>
      <c r="O952" s="169"/>
      <c r="P952" s="169"/>
    </row>
    <row r="953" spans="1:16" x14ac:dyDescent="0.3">
      <c r="A953" s="155" t="s">
        <v>35</v>
      </c>
      <c r="B953" s="168" t="s">
        <v>1125</v>
      </c>
      <c r="C953" s="168"/>
      <c r="D953" s="155" t="s">
        <v>123</v>
      </c>
      <c r="E953" s="169"/>
      <c r="F953" s="155" t="s">
        <v>57</v>
      </c>
      <c r="G953" s="155">
        <v>245</v>
      </c>
      <c r="H953" s="169"/>
      <c r="I953" s="169"/>
      <c r="J953" s="169"/>
      <c r="K953" s="169"/>
      <c r="L953" s="169"/>
      <c r="M953" s="169"/>
      <c r="N953" s="169"/>
      <c r="O953" s="169"/>
      <c r="P953" s="169"/>
    </row>
    <row r="954" spans="1:16" x14ac:dyDescent="0.3">
      <c r="A954" s="155" t="s">
        <v>35</v>
      </c>
      <c r="B954" s="168" t="s">
        <v>1126</v>
      </c>
      <c r="C954" s="168"/>
      <c r="D954" s="155" t="s">
        <v>1112</v>
      </c>
      <c r="E954" s="169"/>
      <c r="F954" s="155" t="s">
        <v>57</v>
      </c>
      <c r="G954" s="155">
        <v>63</v>
      </c>
      <c r="H954" s="169"/>
      <c r="I954" s="169"/>
      <c r="J954" s="169"/>
      <c r="K954" s="169"/>
      <c r="L954" s="169"/>
      <c r="M954" s="169"/>
      <c r="N954" s="169"/>
      <c r="O954" s="169"/>
      <c r="P954" s="169"/>
    </row>
    <row r="955" spans="1:16" x14ac:dyDescent="0.3">
      <c r="A955" s="155" t="s">
        <v>35</v>
      </c>
      <c r="B955" s="168" t="s">
        <v>1127</v>
      </c>
      <c r="C955" s="168"/>
      <c r="D955" s="155" t="s">
        <v>1112</v>
      </c>
      <c r="E955" s="169"/>
      <c r="F955" s="155" t="s">
        <v>57</v>
      </c>
      <c r="G955" s="155">
        <v>63</v>
      </c>
      <c r="H955" s="169"/>
      <c r="I955" s="169"/>
      <c r="J955" s="169"/>
      <c r="K955" s="169"/>
      <c r="L955" s="169"/>
      <c r="M955" s="169"/>
      <c r="N955" s="169"/>
      <c r="O955" s="169"/>
      <c r="P955" s="169"/>
    </row>
    <row r="956" spans="1:16" x14ac:dyDescent="0.3">
      <c r="A956" s="155" t="s">
        <v>35</v>
      </c>
      <c r="B956" s="168" t="s">
        <v>1128</v>
      </c>
      <c r="C956" s="168"/>
      <c r="D956" s="155" t="s">
        <v>123</v>
      </c>
      <c r="E956" s="169"/>
      <c r="F956" s="155" t="s">
        <v>57</v>
      </c>
      <c r="G956" s="155">
        <v>63</v>
      </c>
      <c r="H956" s="169"/>
      <c r="I956" s="169"/>
      <c r="J956" s="169"/>
      <c r="K956" s="169"/>
      <c r="L956" s="169"/>
      <c r="M956" s="169"/>
      <c r="N956" s="169"/>
      <c r="O956" s="169"/>
      <c r="P956" s="169"/>
    </row>
    <row r="957" spans="1:16" ht="30.45" customHeight="1" x14ac:dyDescent="0.3">
      <c r="A957" s="155"/>
      <c r="B957" s="167" t="s">
        <v>1129</v>
      </c>
      <c r="C957" s="168"/>
      <c r="D957" s="155"/>
      <c r="E957" s="169"/>
      <c r="F957" s="155"/>
      <c r="G957" s="155"/>
      <c r="H957" s="169"/>
      <c r="I957" s="169"/>
      <c r="J957" s="169"/>
      <c r="K957" s="169"/>
      <c r="L957" s="169"/>
      <c r="M957" s="169"/>
      <c r="N957" s="169"/>
      <c r="O957" s="169"/>
      <c r="P957" s="169"/>
    </row>
    <row r="958" spans="1:16" x14ac:dyDescent="0.3">
      <c r="A958" s="155" t="s">
        <v>35</v>
      </c>
      <c r="B958" s="168" t="s">
        <v>1130</v>
      </c>
      <c r="C958" s="168"/>
      <c r="D958" s="155"/>
      <c r="E958" s="169"/>
      <c r="F958" s="155" t="s">
        <v>57</v>
      </c>
      <c r="G958" s="155">
        <v>1</v>
      </c>
      <c r="H958" s="169"/>
      <c r="I958" s="169"/>
      <c r="J958" s="169"/>
      <c r="K958" s="169"/>
      <c r="L958" s="169"/>
      <c r="M958" s="169"/>
      <c r="N958" s="169"/>
      <c r="O958" s="169"/>
      <c r="P958" s="169"/>
    </row>
    <row r="959" spans="1:16" ht="27.6" x14ac:dyDescent="0.3">
      <c r="A959" s="155" t="s">
        <v>35</v>
      </c>
      <c r="B959" s="168" t="s">
        <v>1131</v>
      </c>
      <c r="C959" s="168"/>
      <c r="D959" s="155"/>
      <c r="E959" s="169"/>
      <c r="F959" s="155" t="s">
        <v>57</v>
      </c>
      <c r="G959" s="155">
        <v>1</v>
      </c>
      <c r="H959" s="169"/>
      <c r="I959" s="169"/>
      <c r="J959" s="169"/>
      <c r="K959" s="169"/>
      <c r="L959" s="169"/>
      <c r="M959" s="169"/>
      <c r="N959" s="169"/>
      <c r="O959" s="169"/>
      <c r="P959" s="169"/>
    </row>
    <row r="960" spans="1:16" x14ac:dyDescent="0.3">
      <c r="A960" s="155" t="s">
        <v>35</v>
      </c>
      <c r="B960" s="168" t="s">
        <v>1132</v>
      </c>
      <c r="C960" s="168"/>
      <c r="D960" s="155"/>
      <c r="E960" s="169"/>
      <c r="F960" s="155" t="s">
        <v>57</v>
      </c>
      <c r="G960" s="155">
        <v>4</v>
      </c>
      <c r="H960" s="169"/>
      <c r="I960" s="169"/>
      <c r="J960" s="169"/>
      <c r="K960" s="169"/>
      <c r="L960" s="169"/>
      <c r="M960" s="169"/>
      <c r="N960" s="169"/>
      <c r="O960" s="169"/>
      <c r="P960" s="169"/>
    </row>
    <row r="961" spans="1:17" ht="27.6" x14ac:dyDescent="0.3">
      <c r="A961" s="155" t="s">
        <v>35</v>
      </c>
      <c r="B961" s="168" t="s">
        <v>1133</v>
      </c>
      <c r="C961" s="168"/>
      <c r="D961" s="155"/>
      <c r="E961" s="169"/>
      <c r="F961" s="155" t="s">
        <v>57</v>
      </c>
      <c r="G961" s="155">
        <v>1</v>
      </c>
      <c r="H961" s="169"/>
      <c r="I961" s="169"/>
      <c r="J961" s="169"/>
      <c r="K961" s="169"/>
      <c r="L961" s="169"/>
      <c r="M961" s="169"/>
      <c r="N961" s="169"/>
      <c r="O961" s="169"/>
      <c r="P961" s="169"/>
    </row>
    <row r="962" spans="1:17" x14ac:dyDescent="0.3">
      <c r="A962" s="155">
        <v>39</v>
      </c>
      <c r="B962" s="168" t="s">
        <v>1134</v>
      </c>
      <c r="C962" s="168"/>
      <c r="D962" s="155"/>
      <c r="E962" s="169"/>
      <c r="F962" s="155" t="s">
        <v>57</v>
      </c>
      <c r="G962" s="155">
        <v>2</v>
      </c>
      <c r="H962" s="169"/>
      <c r="I962" s="169"/>
      <c r="J962" s="169"/>
      <c r="K962" s="169"/>
      <c r="L962" s="169"/>
      <c r="M962" s="169"/>
      <c r="N962" s="169"/>
      <c r="O962" s="169"/>
      <c r="P962" s="169"/>
    </row>
    <row r="963" spans="1:17" ht="14.4" thickBot="1" x14ac:dyDescent="0.35">
      <c r="A963" s="155">
        <v>9</v>
      </c>
      <c r="B963" s="168" t="s">
        <v>335</v>
      </c>
      <c r="C963" s="168"/>
      <c r="D963" s="155" t="s">
        <v>336</v>
      </c>
      <c r="E963" s="169"/>
      <c r="F963" s="155" t="s">
        <v>57</v>
      </c>
      <c r="G963" s="155">
        <v>8</v>
      </c>
      <c r="H963" s="169"/>
      <c r="I963" s="169"/>
      <c r="J963" s="169"/>
      <c r="K963" s="169"/>
      <c r="L963" s="169"/>
      <c r="M963" s="169"/>
      <c r="N963" s="169"/>
      <c r="O963" s="169"/>
      <c r="P963" s="169"/>
    </row>
    <row r="964" spans="1:17" ht="24.9" customHeight="1" x14ac:dyDescent="0.3">
      <c r="A964" s="247" t="s">
        <v>2956</v>
      </c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  <c r="P964" s="248"/>
      <c r="Q964" s="249"/>
    </row>
    <row r="965" spans="1:17" ht="35.700000000000003" customHeight="1" thickBot="1" x14ac:dyDescent="0.35">
      <c r="A965" s="250"/>
      <c r="B965" s="251"/>
      <c r="C965" s="251"/>
      <c r="D965" s="251"/>
      <c r="E965" s="251"/>
      <c r="F965" s="251"/>
      <c r="G965" s="251"/>
      <c r="H965" s="251"/>
      <c r="I965" s="251"/>
      <c r="J965" s="251"/>
      <c r="K965" s="251"/>
      <c r="L965" s="251"/>
      <c r="M965" s="251"/>
      <c r="N965" s="251"/>
      <c r="O965" s="251"/>
      <c r="P965" s="251"/>
      <c r="Q965" s="252"/>
    </row>
  </sheetData>
  <mergeCells count="13">
    <mergeCell ref="A964:Q965"/>
    <mergeCell ref="A3:B3"/>
    <mergeCell ref="K1:L1"/>
    <mergeCell ref="M1:N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9641-97B7-4E86-A97E-C8F7DAD88029}">
  <dimension ref="A1:Q38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1676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SUM(M4:M505)</f>
        <v>0</v>
      </c>
      <c r="N3" s="5"/>
      <c r="O3" s="6">
        <f>SUM(O4:O505)</f>
        <v>0</v>
      </c>
      <c r="P3" s="5"/>
      <c r="Q3" s="6">
        <f>SUM(Q4:Q505)</f>
        <v>0</v>
      </c>
    </row>
    <row r="4" spans="1:17" x14ac:dyDescent="0.3">
      <c r="A4" s="15"/>
      <c r="B4" s="23" t="s">
        <v>1668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1677</v>
      </c>
      <c r="C5" s="14" t="s">
        <v>1678</v>
      </c>
      <c r="D5" s="14"/>
      <c r="E5" s="14"/>
      <c r="F5" s="14" t="s">
        <v>98</v>
      </c>
      <c r="G5" s="298">
        <v>1</v>
      </c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3">
      <c r="A6" s="14">
        <v>2</v>
      </c>
      <c r="B6" s="13" t="s">
        <v>1679</v>
      </c>
      <c r="C6" s="25" t="s">
        <v>1680</v>
      </c>
      <c r="D6" s="14"/>
      <c r="E6" s="14" t="s">
        <v>1670</v>
      </c>
      <c r="F6" s="14" t="s">
        <v>98</v>
      </c>
      <c r="G6" s="298">
        <v>1</v>
      </c>
      <c r="H6" s="299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3">
      <c r="A7" s="14">
        <v>3</v>
      </c>
      <c r="B7" s="13" t="s">
        <v>1681</v>
      </c>
      <c r="C7" s="25" t="s">
        <v>1682</v>
      </c>
      <c r="D7" s="14"/>
      <c r="E7" s="14"/>
      <c r="F7" s="14" t="s">
        <v>98</v>
      </c>
      <c r="G7" s="298">
        <v>4</v>
      </c>
      <c r="H7" s="299"/>
      <c r="I7" s="15"/>
      <c r="J7" s="15"/>
      <c r="K7" s="15"/>
      <c r="L7" s="15"/>
      <c r="M7" s="15"/>
      <c r="N7" s="15"/>
      <c r="O7" s="15"/>
      <c r="P7" s="15"/>
      <c r="Q7" s="15"/>
    </row>
    <row r="8" spans="1:17" ht="27.6" x14ac:dyDescent="0.3">
      <c r="A8" s="14">
        <v>4</v>
      </c>
      <c r="B8" s="13" t="s">
        <v>1681</v>
      </c>
      <c r="C8" s="25" t="s">
        <v>1683</v>
      </c>
      <c r="D8" s="14"/>
      <c r="E8" s="14"/>
      <c r="F8" s="14" t="s">
        <v>98</v>
      </c>
      <c r="G8" s="298">
        <v>1</v>
      </c>
      <c r="H8" s="299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5</v>
      </c>
      <c r="B9" s="24" t="s">
        <v>1684</v>
      </c>
      <c r="C9" s="25" t="s">
        <v>1685</v>
      </c>
      <c r="D9" s="14"/>
      <c r="E9" s="14"/>
      <c r="F9" s="14" t="s">
        <v>98</v>
      </c>
      <c r="G9" s="298">
        <v>2</v>
      </c>
      <c r="H9" s="299"/>
      <c r="I9" s="15"/>
      <c r="J9" s="15"/>
      <c r="K9" s="15"/>
      <c r="L9" s="15"/>
      <c r="M9" s="15"/>
      <c r="N9" s="15"/>
      <c r="O9" s="15"/>
      <c r="P9" s="15"/>
      <c r="Q9" s="15"/>
    </row>
    <row r="10" spans="1:17" ht="22.65" customHeight="1" x14ac:dyDescent="0.3">
      <c r="A10" s="14">
        <v>6</v>
      </c>
      <c r="B10" s="13" t="s">
        <v>1686</v>
      </c>
      <c r="C10" s="14" t="s">
        <v>1687</v>
      </c>
      <c r="D10" s="14"/>
      <c r="E10" s="14"/>
      <c r="F10" s="14" t="s">
        <v>98</v>
      </c>
      <c r="G10" s="298">
        <v>40</v>
      </c>
      <c r="H10" s="29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" customHeight="1" x14ac:dyDescent="0.3">
      <c r="A11" s="14">
        <v>7</v>
      </c>
      <c r="B11" s="13" t="s">
        <v>1688</v>
      </c>
      <c r="C11" s="14" t="s">
        <v>1689</v>
      </c>
      <c r="D11" s="14"/>
      <c r="E11" s="14"/>
      <c r="F11" s="14" t="s">
        <v>98</v>
      </c>
      <c r="G11" s="298">
        <v>80</v>
      </c>
      <c r="H11" s="29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4">
        <v>8</v>
      </c>
      <c r="B12" s="13" t="s">
        <v>1690</v>
      </c>
      <c r="C12" s="14" t="s">
        <v>1691</v>
      </c>
      <c r="D12" s="14"/>
      <c r="E12" s="14"/>
      <c r="F12" s="14" t="s">
        <v>98</v>
      </c>
      <c r="G12" s="298">
        <v>1</v>
      </c>
      <c r="H12" s="299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4"/>
      <c r="B13" s="22" t="s">
        <v>1692</v>
      </c>
      <c r="C13" s="14"/>
      <c r="D13" s="14"/>
      <c r="E13" s="14"/>
      <c r="F13" s="14"/>
      <c r="G13" s="298"/>
      <c r="H13" s="299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4">
        <v>9</v>
      </c>
      <c r="B14" s="13" t="s">
        <v>1693</v>
      </c>
      <c r="C14" s="14" t="s">
        <v>1694</v>
      </c>
      <c r="D14" s="14"/>
      <c r="E14" s="14"/>
      <c r="F14" s="14" t="s">
        <v>98</v>
      </c>
      <c r="G14" s="298">
        <v>617</v>
      </c>
      <c r="H14" s="299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4">
        <v>10</v>
      </c>
      <c r="B15" s="13" t="s">
        <v>1693</v>
      </c>
      <c r="C15" s="14" t="s">
        <v>1694</v>
      </c>
      <c r="D15" s="14"/>
      <c r="E15" s="14"/>
      <c r="F15" s="14" t="s">
        <v>98</v>
      </c>
      <c r="G15" s="298">
        <v>626</v>
      </c>
      <c r="H15" s="299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>
        <v>11</v>
      </c>
      <c r="B16" s="24" t="s">
        <v>1695</v>
      </c>
      <c r="C16" s="14" t="s">
        <v>1696</v>
      </c>
      <c r="D16" s="14"/>
      <c r="E16" s="14"/>
      <c r="F16" s="14" t="s">
        <v>98</v>
      </c>
      <c r="G16" s="300">
        <v>56</v>
      </c>
      <c r="H16" s="300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>
        <v>12</v>
      </c>
      <c r="B17" s="24" t="s">
        <v>1697</v>
      </c>
      <c r="C17" s="25" t="s">
        <v>1698</v>
      </c>
      <c r="D17" s="14"/>
      <c r="E17" s="14"/>
      <c r="F17" s="14" t="s">
        <v>98</v>
      </c>
      <c r="G17" s="300">
        <v>13</v>
      </c>
      <c r="H17" s="300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13</v>
      </c>
      <c r="B18" s="24" t="s">
        <v>1699</v>
      </c>
      <c r="C18" s="14" t="s">
        <v>1700</v>
      </c>
      <c r="D18" s="14"/>
      <c r="E18" s="14"/>
      <c r="F18" s="14" t="s">
        <v>98</v>
      </c>
      <c r="G18" s="300">
        <v>6</v>
      </c>
      <c r="H18" s="300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14</v>
      </c>
      <c r="B19" s="24" t="s">
        <v>1701</v>
      </c>
      <c r="C19" s="14" t="s">
        <v>1702</v>
      </c>
      <c r="D19" s="14"/>
      <c r="E19" s="14"/>
      <c r="F19" s="14" t="s">
        <v>98</v>
      </c>
      <c r="G19" s="300">
        <v>6</v>
      </c>
      <c r="H19" s="300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>
        <v>15</v>
      </c>
      <c r="B20" s="24" t="s">
        <v>1703</v>
      </c>
      <c r="C20" s="14" t="s">
        <v>1702</v>
      </c>
      <c r="D20" s="14"/>
      <c r="E20" s="14"/>
      <c r="F20" s="14" t="s">
        <v>98</v>
      </c>
      <c r="G20" s="300">
        <v>132</v>
      </c>
      <c r="H20" s="300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/>
      <c r="B21" s="34" t="s">
        <v>1704</v>
      </c>
      <c r="C21" s="14"/>
      <c r="D21" s="14"/>
      <c r="E21" s="14"/>
      <c r="F21" s="14"/>
      <c r="G21" s="298"/>
      <c r="H21" s="299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4">
        <v>16</v>
      </c>
      <c r="B22" s="24" t="s">
        <v>1705</v>
      </c>
      <c r="C22" s="14" t="s">
        <v>1706</v>
      </c>
      <c r="D22" s="14"/>
      <c r="E22" s="14"/>
      <c r="F22" s="14" t="s">
        <v>98</v>
      </c>
      <c r="G22" s="300">
        <v>74</v>
      </c>
      <c r="H22" s="300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4"/>
      <c r="B23" s="34" t="s">
        <v>1707</v>
      </c>
      <c r="C23" s="14"/>
      <c r="D23" s="14"/>
      <c r="E23" s="14"/>
      <c r="F23" s="14"/>
      <c r="G23" s="298"/>
      <c r="H23" s="299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4">
        <v>17</v>
      </c>
      <c r="B24" s="24" t="s">
        <v>1708</v>
      </c>
      <c r="C24" s="14" t="s">
        <v>1709</v>
      </c>
      <c r="D24" s="14"/>
      <c r="E24" s="14"/>
      <c r="F24" s="14" t="s">
        <v>98</v>
      </c>
      <c r="G24" s="300">
        <v>21</v>
      </c>
      <c r="H24" s="300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4">
        <v>18</v>
      </c>
      <c r="B25" s="24" t="s">
        <v>1710</v>
      </c>
      <c r="C25" s="14" t="s">
        <v>1711</v>
      </c>
      <c r="D25" s="14"/>
      <c r="E25" s="14"/>
      <c r="F25" s="14" t="s">
        <v>98</v>
      </c>
      <c r="G25" s="300">
        <v>10</v>
      </c>
      <c r="H25" s="300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20</v>
      </c>
      <c r="B26" s="26" t="s">
        <v>1712</v>
      </c>
      <c r="C26" s="14" t="s">
        <v>1713</v>
      </c>
      <c r="D26" s="15"/>
      <c r="E26" s="14"/>
      <c r="F26" s="14" t="s">
        <v>98</v>
      </c>
      <c r="G26" s="293">
        <v>28</v>
      </c>
      <c r="H26" s="294"/>
      <c r="I26" s="7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21</v>
      </c>
      <c r="B27" s="27" t="s">
        <v>1708</v>
      </c>
      <c r="C27" s="14" t="s">
        <v>1714</v>
      </c>
      <c r="D27" s="15"/>
      <c r="E27" s="14"/>
      <c r="F27" s="14" t="s">
        <v>98</v>
      </c>
      <c r="G27" s="293">
        <v>31</v>
      </c>
      <c r="H27" s="294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22</v>
      </c>
      <c r="B28" s="27" t="s">
        <v>1715</v>
      </c>
      <c r="C28" s="14" t="s">
        <v>1716</v>
      </c>
      <c r="D28" s="15"/>
      <c r="E28" s="14"/>
      <c r="F28" s="14" t="s">
        <v>1161</v>
      </c>
      <c r="G28" s="293">
        <v>2</v>
      </c>
      <c r="H28" s="294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/>
      <c r="B29" s="28" t="s">
        <v>1717</v>
      </c>
      <c r="C29" s="14"/>
      <c r="D29" s="15"/>
      <c r="E29" s="14"/>
      <c r="F29" s="14"/>
      <c r="G29" s="293"/>
      <c r="H29" s="294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23</v>
      </c>
      <c r="B30" s="27" t="s">
        <v>1718</v>
      </c>
      <c r="C30" s="14" t="s">
        <v>1719</v>
      </c>
      <c r="D30" s="15"/>
      <c r="E30" s="14" t="s">
        <v>1720</v>
      </c>
      <c r="F30" s="14" t="s">
        <v>98</v>
      </c>
      <c r="G30" s="293">
        <v>20</v>
      </c>
      <c r="H30" s="294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/>
      <c r="B31" s="28" t="s">
        <v>1673</v>
      </c>
      <c r="C31" s="14"/>
      <c r="D31" s="15"/>
      <c r="E31" s="14"/>
      <c r="F31" s="14"/>
      <c r="G31" s="293"/>
      <c r="H31" s="294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24</v>
      </c>
      <c r="B32" s="27" t="s">
        <v>1721</v>
      </c>
      <c r="C32" s="14" t="s">
        <v>1722</v>
      </c>
      <c r="D32" s="15"/>
      <c r="E32" s="14"/>
      <c r="F32" s="14" t="s">
        <v>1161</v>
      </c>
      <c r="G32" s="293">
        <v>10570</v>
      </c>
      <c r="H32" s="294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25</v>
      </c>
      <c r="B33" s="27" t="s">
        <v>1721</v>
      </c>
      <c r="C33" s="14" t="s">
        <v>1723</v>
      </c>
      <c r="D33" s="15"/>
      <c r="E33" s="14"/>
      <c r="F33" s="14" t="s">
        <v>1161</v>
      </c>
      <c r="G33" s="293">
        <v>496</v>
      </c>
      <c r="H33" s="294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26</v>
      </c>
      <c r="B34" s="27" t="s">
        <v>1674</v>
      </c>
      <c r="C34" s="14" t="s">
        <v>1724</v>
      </c>
      <c r="D34" s="15"/>
      <c r="E34" s="14"/>
      <c r="F34" s="14" t="s">
        <v>1161</v>
      </c>
      <c r="G34" s="293">
        <v>250</v>
      </c>
      <c r="H34" s="294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27</v>
      </c>
      <c r="B35" s="27" t="s">
        <v>1725</v>
      </c>
      <c r="C35" s="14"/>
      <c r="D35" s="15"/>
      <c r="E35" s="14"/>
      <c r="F35" s="14" t="s">
        <v>1161</v>
      </c>
      <c r="G35" s="293">
        <v>8000</v>
      </c>
      <c r="H35" s="294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5" thickBot="1" x14ac:dyDescent="0.35">
      <c r="A36" s="14">
        <v>28</v>
      </c>
      <c r="B36" s="27" t="s">
        <v>1675</v>
      </c>
      <c r="C36" s="14"/>
      <c r="D36" s="15"/>
      <c r="E36" s="14"/>
      <c r="F36" s="14" t="s">
        <v>98</v>
      </c>
      <c r="G36" s="293">
        <v>8000</v>
      </c>
      <c r="H36" s="294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26.4" customHeight="1" x14ac:dyDescent="0.3">
      <c r="A37" s="247" t="s">
        <v>2956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9"/>
    </row>
    <row r="38" spans="1:17" ht="48.9" customHeight="1" thickBot="1" x14ac:dyDescent="0.3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2"/>
    </row>
  </sheetData>
  <mergeCells count="47">
    <mergeCell ref="A37:Q38"/>
    <mergeCell ref="A1:A2"/>
    <mergeCell ref="B1:B2"/>
    <mergeCell ref="C1:C2"/>
    <mergeCell ref="D1:D2"/>
    <mergeCell ref="E1:E2"/>
    <mergeCell ref="F1:F2"/>
    <mergeCell ref="G1:H2"/>
    <mergeCell ref="I1:I2"/>
    <mergeCell ref="G10:H10"/>
    <mergeCell ref="J1:J2"/>
    <mergeCell ref="L1:M1"/>
    <mergeCell ref="N1:O1"/>
    <mergeCell ref="A3:B3"/>
    <mergeCell ref="G3:H3"/>
    <mergeCell ref="G4:H4"/>
    <mergeCell ref="G5:H5"/>
    <mergeCell ref="G6:H6"/>
    <mergeCell ref="G7:H7"/>
    <mergeCell ref="G8:H8"/>
    <mergeCell ref="G9:H9"/>
    <mergeCell ref="G11:H11"/>
    <mergeCell ref="G12:H12"/>
    <mergeCell ref="G14:H14"/>
    <mergeCell ref="G15:H15"/>
    <mergeCell ref="G16:H16"/>
    <mergeCell ref="G13:H13"/>
    <mergeCell ref="G32:H32"/>
    <mergeCell ref="G21:H21"/>
    <mergeCell ref="G23:H23"/>
    <mergeCell ref="G17:H17"/>
    <mergeCell ref="G18:H18"/>
    <mergeCell ref="G19:H19"/>
    <mergeCell ref="G20:H20"/>
    <mergeCell ref="G22:H22"/>
    <mergeCell ref="G33:H33"/>
    <mergeCell ref="G34:H34"/>
    <mergeCell ref="G35:H35"/>
    <mergeCell ref="G36:H36"/>
    <mergeCell ref="G24:H24"/>
    <mergeCell ref="G29:H29"/>
    <mergeCell ref="G31:H31"/>
    <mergeCell ref="G25:H25"/>
    <mergeCell ref="G26:H26"/>
    <mergeCell ref="G27:H27"/>
    <mergeCell ref="G28:H28"/>
    <mergeCell ref="G30:H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DDF4-BA74-453F-A545-C1CA7DE985CA}">
  <dimension ref="A1:Q42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1726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SUM(M4:M509)</f>
        <v>0</v>
      </c>
      <c r="N3" s="5"/>
      <c r="O3" s="6">
        <f>SUM(O4:O509)</f>
        <v>0</v>
      </c>
      <c r="P3" s="5"/>
      <c r="Q3" s="6">
        <f>SUM(Q4:Q509)</f>
        <v>0</v>
      </c>
    </row>
    <row r="4" spans="1:17" x14ac:dyDescent="0.3">
      <c r="A4" s="15"/>
      <c r="B4" s="23" t="s">
        <v>1727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1728</v>
      </c>
      <c r="C5" s="14" t="s">
        <v>1729</v>
      </c>
      <c r="D5" s="14"/>
      <c r="E5" s="14" t="s">
        <v>1730</v>
      </c>
      <c r="F5" s="14" t="s">
        <v>98</v>
      </c>
      <c r="G5" s="298">
        <v>1</v>
      </c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27.6" x14ac:dyDescent="0.3">
      <c r="A6" s="14">
        <v>2</v>
      </c>
      <c r="B6" s="13" t="s">
        <v>1731</v>
      </c>
      <c r="C6" s="25" t="s">
        <v>1732</v>
      </c>
      <c r="D6" s="14"/>
      <c r="E6" s="14" t="s">
        <v>1730</v>
      </c>
      <c r="F6" s="14" t="s">
        <v>98</v>
      </c>
      <c r="G6" s="298">
        <v>4</v>
      </c>
      <c r="H6" s="299"/>
      <c r="I6" s="15"/>
      <c r="J6" s="15"/>
      <c r="K6" s="15"/>
      <c r="L6" s="15"/>
      <c r="M6" s="15"/>
      <c r="N6" s="15"/>
      <c r="O6" s="15"/>
      <c r="P6" s="15"/>
      <c r="Q6" s="15"/>
    </row>
    <row r="7" spans="1:17" ht="27.6" x14ac:dyDescent="0.3">
      <c r="A7" s="14">
        <v>3</v>
      </c>
      <c r="B7" s="13" t="s">
        <v>1733</v>
      </c>
      <c r="C7" s="25" t="s">
        <v>1734</v>
      </c>
      <c r="D7" s="14"/>
      <c r="E7" s="14" t="s">
        <v>1730</v>
      </c>
      <c r="F7" s="14" t="s">
        <v>98</v>
      </c>
      <c r="G7" s="298">
        <v>4</v>
      </c>
      <c r="H7" s="299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3">
      <c r="A8" s="14">
        <v>4</v>
      </c>
      <c r="B8" s="13" t="s">
        <v>1735</v>
      </c>
      <c r="C8" s="25" t="s">
        <v>1736</v>
      </c>
      <c r="D8" s="14"/>
      <c r="E8" s="14" t="s">
        <v>1730</v>
      </c>
      <c r="F8" s="14" t="s">
        <v>98</v>
      </c>
      <c r="G8" s="298">
        <v>8</v>
      </c>
      <c r="H8" s="299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5</v>
      </c>
      <c r="B9" s="24" t="s">
        <v>1737</v>
      </c>
      <c r="C9" s="25"/>
      <c r="D9" s="14"/>
      <c r="E9" s="14"/>
      <c r="F9" s="14" t="s">
        <v>98</v>
      </c>
      <c r="G9" s="298">
        <v>2</v>
      </c>
      <c r="H9" s="299"/>
      <c r="I9" s="15"/>
      <c r="J9" s="15"/>
      <c r="K9" s="15"/>
      <c r="L9" s="15"/>
      <c r="M9" s="15"/>
      <c r="N9" s="15"/>
      <c r="O9" s="15"/>
      <c r="P9" s="15"/>
      <c r="Q9" s="15"/>
    </row>
    <row r="10" spans="1:17" ht="21" customHeight="1" x14ac:dyDescent="0.3">
      <c r="A10" s="14">
        <v>6</v>
      </c>
      <c r="B10" s="13" t="s">
        <v>1738</v>
      </c>
      <c r="C10" s="14" t="s">
        <v>1739</v>
      </c>
      <c r="D10" s="14"/>
      <c r="E10" s="14" t="s">
        <v>1730</v>
      </c>
      <c r="F10" s="14" t="s">
        <v>98</v>
      </c>
      <c r="G10" s="298">
        <v>8</v>
      </c>
      <c r="H10" s="29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" customHeight="1" x14ac:dyDescent="0.3">
      <c r="A11" s="14">
        <v>7</v>
      </c>
      <c r="B11" s="13" t="s">
        <v>1740</v>
      </c>
      <c r="C11" s="14" t="s">
        <v>1741</v>
      </c>
      <c r="D11" s="14"/>
      <c r="E11" s="14" t="s">
        <v>1730</v>
      </c>
      <c r="F11" s="14" t="s">
        <v>98</v>
      </c>
      <c r="G11" s="298">
        <v>109</v>
      </c>
      <c r="H11" s="29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4">
        <v>8</v>
      </c>
      <c r="B12" s="13" t="s">
        <v>1742</v>
      </c>
      <c r="C12" s="14" t="s">
        <v>1743</v>
      </c>
      <c r="D12" s="14"/>
      <c r="E12" s="14" t="s">
        <v>1730</v>
      </c>
      <c r="F12" s="14" t="s">
        <v>98</v>
      </c>
      <c r="G12" s="298">
        <v>1</v>
      </c>
      <c r="H12" s="299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3">
      <c r="A13" s="14">
        <v>9</v>
      </c>
      <c r="B13" s="24" t="s">
        <v>1742</v>
      </c>
      <c r="C13" s="14" t="s">
        <v>1744</v>
      </c>
      <c r="D13" s="14"/>
      <c r="E13" s="14" t="s">
        <v>1730</v>
      </c>
      <c r="F13" s="14" t="s">
        <v>98</v>
      </c>
      <c r="G13" s="300">
        <v>37</v>
      </c>
      <c r="H13" s="300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14"/>
      <c r="B14" s="34" t="s">
        <v>1459</v>
      </c>
      <c r="C14" s="14"/>
      <c r="D14" s="14"/>
      <c r="E14" s="14"/>
      <c r="F14" s="14"/>
      <c r="G14" s="298"/>
      <c r="H14" s="299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14">
        <v>10</v>
      </c>
      <c r="B15" s="24" t="s">
        <v>1745</v>
      </c>
      <c r="C15" s="25" t="s">
        <v>1746</v>
      </c>
      <c r="D15" s="14"/>
      <c r="E15" s="14" t="s">
        <v>1730</v>
      </c>
      <c r="F15" s="14" t="s">
        <v>98</v>
      </c>
      <c r="G15" s="300">
        <v>13</v>
      </c>
      <c r="H15" s="300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7.6" x14ac:dyDescent="0.3">
      <c r="A16" s="14">
        <v>11</v>
      </c>
      <c r="B16" s="24" t="s">
        <v>1747</v>
      </c>
      <c r="C16" s="25" t="s">
        <v>1748</v>
      </c>
      <c r="D16" s="14"/>
      <c r="E16" s="14" t="s">
        <v>1730</v>
      </c>
      <c r="F16" s="14" t="s">
        <v>98</v>
      </c>
      <c r="G16" s="300">
        <v>26</v>
      </c>
      <c r="H16" s="300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/>
      <c r="B17" s="34" t="s">
        <v>1749</v>
      </c>
      <c r="C17" s="25"/>
      <c r="D17" s="14"/>
      <c r="E17" s="14"/>
      <c r="F17" s="14"/>
      <c r="G17" s="298"/>
      <c r="H17" s="299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12</v>
      </c>
      <c r="B18" s="24" t="s">
        <v>1750</v>
      </c>
      <c r="C18" s="14" t="s">
        <v>1751</v>
      </c>
      <c r="D18" s="14"/>
      <c r="E18" s="14" t="s">
        <v>1669</v>
      </c>
      <c r="F18" s="14" t="s">
        <v>98</v>
      </c>
      <c r="G18" s="300">
        <v>13</v>
      </c>
      <c r="H18" s="300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13</v>
      </c>
      <c r="B19" s="24" t="s">
        <v>1752</v>
      </c>
      <c r="C19" s="14" t="s">
        <v>1672</v>
      </c>
      <c r="D19" s="14"/>
      <c r="E19" s="14" t="s">
        <v>1753</v>
      </c>
      <c r="F19" s="14" t="s">
        <v>98</v>
      </c>
      <c r="G19" s="300">
        <v>13</v>
      </c>
      <c r="H19" s="300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/>
      <c r="B20" s="34" t="s">
        <v>1754</v>
      </c>
      <c r="C20" s="14"/>
      <c r="D20" s="14"/>
      <c r="E20" s="14"/>
      <c r="F20" s="14"/>
      <c r="G20" s="298"/>
      <c r="H20" s="299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>
        <v>14</v>
      </c>
      <c r="B21" s="24" t="s">
        <v>1755</v>
      </c>
      <c r="C21" s="14" t="s">
        <v>1756</v>
      </c>
      <c r="D21" s="14"/>
      <c r="E21" s="14" t="s">
        <v>1730</v>
      </c>
      <c r="F21" s="14" t="s">
        <v>98</v>
      </c>
      <c r="G21" s="300">
        <v>74</v>
      </c>
      <c r="H21" s="300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4">
        <v>15</v>
      </c>
      <c r="B22" s="24" t="s">
        <v>1738</v>
      </c>
      <c r="C22" s="14" t="s">
        <v>1757</v>
      </c>
      <c r="D22" s="14"/>
      <c r="E22" s="14" t="s">
        <v>1730</v>
      </c>
      <c r="F22" s="14" t="s">
        <v>98</v>
      </c>
      <c r="G22" s="300">
        <v>74</v>
      </c>
      <c r="H22" s="300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4">
        <v>16</v>
      </c>
      <c r="B23" s="24" t="s">
        <v>1758</v>
      </c>
      <c r="C23" s="14" t="s">
        <v>1759</v>
      </c>
      <c r="D23" s="14"/>
      <c r="E23" s="14" t="s">
        <v>1730</v>
      </c>
      <c r="F23" s="14" t="s">
        <v>98</v>
      </c>
      <c r="G23" s="300">
        <v>39</v>
      </c>
      <c r="H23" s="300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4">
        <v>17</v>
      </c>
      <c r="B24" s="26" t="s">
        <v>1760</v>
      </c>
      <c r="C24" s="14" t="s">
        <v>1761</v>
      </c>
      <c r="D24" s="15"/>
      <c r="E24" s="14"/>
      <c r="F24" s="14" t="s">
        <v>98</v>
      </c>
      <c r="G24" s="293">
        <v>2000</v>
      </c>
      <c r="H24" s="294"/>
      <c r="I24" s="7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4">
        <v>18</v>
      </c>
      <c r="B25" s="27" t="s">
        <v>1762</v>
      </c>
      <c r="C25" s="14" t="s">
        <v>1763</v>
      </c>
      <c r="D25" s="15"/>
      <c r="E25" s="14"/>
      <c r="F25" s="14" t="s">
        <v>98</v>
      </c>
      <c r="G25" s="293">
        <v>32</v>
      </c>
      <c r="H25" s="294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19</v>
      </c>
      <c r="B26" s="27" t="s">
        <v>1764</v>
      </c>
      <c r="C26" s="14" t="s">
        <v>1765</v>
      </c>
      <c r="D26" s="15"/>
      <c r="E26" s="14"/>
      <c r="F26" s="14" t="s">
        <v>98</v>
      </c>
      <c r="G26" s="293">
        <v>73</v>
      </c>
      <c r="H26" s="294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20</v>
      </c>
      <c r="B27" s="27" t="s">
        <v>1766</v>
      </c>
      <c r="C27" s="14" t="s">
        <v>1767</v>
      </c>
      <c r="D27" s="15"/>
      <c r="E27" s="14"/>
      <c r="F27" s="14" t="s">
        <v>98</v>
      </c>
      <c r="G27" s="293">
        <v>53</v>
      </c>
      <c r="H27" s="294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21</v>
      </c>
      <c r="B28" s="27" t="s">
        <v>1768</v>
      </c>
      <c r="C28" s="14" t="s">
        <v>1769</v>
      </c>
      <c r="D28" s="15"/>
      <c r="E28" s="14"/>
      <c r="F28" s="14" t="s">
        <v>98</v>
      </c>
      <c r="G28" s="293">
        <v>53</v>
      </c>
      <c r="H28" s="294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/>
      <c r="B29" s="28" t="s">
        <v>1673</v>
      </c>
      <c r="C29" s="14"/>
      <c r="D29" s="15"/>
      <c r="E29" s="14"/>
      <c r="F29" s="14"/>
      <c r="G29" s="293"/>
      <c r="H29" s="294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22</v>
      </c>
      <c r="B30" s="27" t="s">
        <v>1674</v>
      </c>
      <c r="C30" s="14"/>
      <c r="D30" s="15"/>
      <c r="E30" s="14"/>
      <c r="F30" s="14" t="s">
        <v>1161</v>
      </c>
      <c r="G30" s="293">
        <v>4380</v>
      </c>
      <c r="H30" s="294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>
        <v>23</v>
      </c>
      <c r="B31" s="27" t="s">
        <v>1770</v>
      </c>
      <c r="C31" s="14" t="s">
        <v>1771</v>
      </c>
      <c r="D31" s="15"/>
      <c r="E31" s="14"/>
      <c r="F31" s="14" t="s">
        <v>1161</v>
      </c>
      <c r="G31" s="293">
        <v>600</v>
      </c>
      <c r="H31" s="294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24</v>
      </c>
      <c r="B32" s="27" t="s">
        <v>1772</v>
      </c>
      <c r="C32" s="14"/>
      <c r="D32" s="15"/>
      <c r="E32" s="14"/>
      <c r="F32" s="14" t="s">
        <v>1161</v>
      </c>
      <c r="G32" s="293">
        <v>865</v>
      </c>
      <c r="H32" s="294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/>
      <c r="B33" s="28" t="s">
        <v>1773</v>
      </c>
      <c r="C33" s="14"/>
      <c r="D33" s="15"/>
      <c r="E33" s="14"/>
      <c r="F33" s="14"/>
      <c r="G33" s="293"/>
      <c r="H33" s="294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25</v>
      </c>
      <c r="B34" s="27" t="s">
        <v>1774</v>
      </c>
      <c r="C34" s="14"/>
      <c r="D34" s="15"/>
      <c r="E34" s="14"/>
      <c r="F34" s="14" t="s">
        <v>98</v>
      </c>
      <c r="G34" s="293">
        <v>24</v>
      </c>
      <c r="H34" s="294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/>
      <c r="B35" s="28" t="s">
        <v>1717</v>
      </c>
      <c r="C35" s="14"/>
      <c r="D35" s="15"/>
      <c r="E35" s="14"/>
      <c r="F35" s="14"/>
      <c r="G35" s="293"/>
      <c r="H35" s="294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26</v>
      </c>
      <c r="B36" s="27" t="s">
        <v>1775</v>
      </c>
      <c r="C36" s="14"/>
      <c r="D36" s="15"/>
      <c r="E36" s="14"/>
      <c r="F36" s="14" t="s">
        <v>98</v>
      </c>
      <c r="G36" s="293">
        <v>55</v>
      </c>
      <c r="H36" s="294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/>
      <c r="B37" s="28" t="s">
        <v>1776</v>
      </c>
      <c r="C37" s="14"/>
      <c r="D37" s="15"/>
      <c r="E37" s="14"/>
      <c r="F37" s="14"/>
      <c r="G37" s="293"/>
      <c r="H37" s="294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27</v>
      </c>
      <c r="B38" s="27" t="s">
        <v>1777</v>
      </c>
      <c r="C38" s="14"/>
      <c r="D38" s="15"/>
      <c r="E38" s="14"/>
      <c r="F38" s="14" t="s">
        <v>1161</v>
      </c>
      <c r="G38" s="293">
        <v>600</v>
      </c>
      <c r="H38" s="294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>
        <v>28</v>
      </c>
      <c r="B39" s="27" t="s">
        <v>1778</v>
      </c>
      <c r="C39" s="14"/>
      <c r="D39" s="15"/>
      <c r="E39" s="14"/>
      <c r="F39" s="14" t="s">
        <v>98</v>
      </c>
      <c r="G39" s="293">
        <v>600</v>
      </c>
      <c r="H39" s="294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5" thickBot="1" x14ac:dyDescent="0.35">
      <c r="A40" s="14">
        <v>29</v>
      </c>
      <c r="B40" s="27" t="s">
        <v>1779</v>
      </c>
      <c r="C40" s="14"/>
      <c r="D40" s="15"/>
      <c r="E40" s="14"/>
      <c r="F40" s="14" t="s">
        <v>1780</v>
      </c>
      <c r="G40" s="293">
        <v>20</v>
      </c>
      <c r="H40" s="294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28.35" customHeight="1" x14ac:dyDescent="0.3">
      <c r="A41" s="247" t="s">
        <v>2956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9"/>
    </row>
    <row r="42" spans="1:17" ht="44.7" customHeight="1" thickBot="1" x14ac:dyDescent="0.3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2"/>
    </row>
  </sheetData>
  <mergeCells count="51">
    <mergeCell ref="A41:Q42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5:H15"/>
    <mergeCell ref="G14:H14"/>
    <mergeCell ref="G40:H40"/>
    <mergeCell ref="G28:H28"/>
    <mergeCell ref="G30:H30"/>
    <mergeCell ref="G31:H31"/>
    <mergeCell ref="G32:H32"/>
    <mergeCell ref="G34:H34"/>
    <mergeCell ref="G35:H35"/>
    <mergeCell ref="G37:H37"/>
    <mergeCell ref="G36:H36"/>
    <mergeCell ref="G38:H38"/>
    <mergeCell ref="G39:H39"/>
    <mergeCell ref="G29:H29"/>
    <mergeCell ref="G33:H33"/>
    <mergeCell ref="G23:H23"/>
    <mergeCell ref="G24:H24"/>
    <mergeCell ref="G25:H25"/>
    <mergeCell ref="G26:H26"/>
    <mergeCell ref="G27:H27"/>
    <mergeCell ref="G16:H16"/>
    <mergeCell ref="G18:H18"/>
    <mergeCell ref="G19:H19"/>
    <mergeCell ref="G21:H21"/>
    <mergeCell ref="G22:H22"/>
    <mergeCell ref="G17:H17"/>
    <mergeCell ref="G20:H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208B-E47C-428C-9E5B-60BC9644B08F}">
  <dimension ref="A1:Q172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1781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SUM(M4:M639)</f>
        <v>0</v>
      </c>
      <c r="N3" s="5"/>
      <c r="O3" s="6">
        <f>SUM(O4:O639)</f>
        <v>0</v>
      </c>
      <c r="P3" s="5"/>
      <c r="Q3" s="6">
        <f>SUM(Q4:Q639)</f>
        <v>0</v>
      </c>
    </row>
    <row r="4" spans="1:17" ht="16.2" x14ac:dyDescent="0.3">
      <c r="A4" s="188"/>
      <c r="B4" s="189" t="s">
        <v>2958</v>
      </c>
      <c r="C4" s="190"/>
      <c r="D4" s="191"/>
      <c r="E4" s="192"/>
      <c r="F4" s="191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88"/>
      <c r="B5" s="189" t="s">
        <v>2959</v>
      </c>
      <c r="C5" s="193"/>
      <c r="D5" s="194"/>
      <c r="E5" s="192"/>
      <c r="F5" s="194"/>
      <c r="G5" s="298"/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16.2" x14ac:dyDescent="0.3">
      <c r="A6" s="195">
        <v>1</v>
      </c>
      <c r="B6" s="196" t="s">
        <v>2960</v>
      </c>
      <c r="C6" s="197" t="s">
        <v>2961</v>
      </c>
      <c r="D6" s="198"/>
      <c r="E6" s="190" t="s">
        <v>1753</v>
      </c>
      <c r="F6" s="190" t="s">
        <v>57</v>
      </c>
      <c r="G6" s="328">
        <v>1</v>
      </c>
      <c r="H6" s="329"/>
      <c r="I6" s="15"/>
      <c r="J6" s="15"/>
      <c r="K6" s="15"/>
      <c r="L6" s="15"/>
      <c r="M6" s="15"/>
      <c r="N6" s="15"/>
      <c r="O6" s="15"/>
      <c r="P6" s="15"/>
      <c r="Q6" s="15"/>
    </row>
    <row r="7" spans="1:17" ht="16.2" x14ac:dyDescent="0.3">
      <c r="A7" s="195">
        <v>2</v>
      </c>
      <c r="B7" s="196" t="s">
        <v>2962</v>
      </c>
      <c r="C7" s="197" t="s">
        <v>2963</v>
      </c>
      <c r="D7" s="198"/>
      <c r="E7" s="190" t="s">
        <v>1753</v>
      </c>
      <c r="F7" s="190" t="s">
        <v>57</v>
      </c>
      <c r="G7" s="328">
        <v>2</v>
      </c>
      <c r="H7" s="329"/>
      <c r="I7" s="15"/>
      <c r="J7" s="15"/>
      <c r="K7" s="15"/>
      <c r="L7" s="15"/>
      <c r="M7" s="15"/>
      <c r="N7" s="15"/>
      <c r="O7" s="15"/>
      <c r="P7" s="15"/>
      <c r="Q7" s="15"/>
    </row>
    <row r="8" spans="1:17" ht="16.2" x14ac:dyDescent="0.3">
      <c r="A8" s="195">
        <v>3</v>
      </c>
      <c r="B8" s="196" t="s">
        <v>2964</v>
      </c>
      <c r="C8" s="190" t="s">
        <v>2963</v>
      </c>
      <c r="D8" s="190"/>
      <c r="E8" s="190" t="s">
        <v>1753</v>
      </c>
      <c r="F8" s="190" t="s">
        <v>57</v>
      </c>
      <c r="G8" s="328">
        <v>2</v>
      </c>
      <c r="H8" s="329"/>
      <c r="I8" s="15"/>
      <c r="J8" s="15"/>
      <c r="K8" s="15"/>
      <c r="L8" s="15"/>
      <c r="M8" s="15"/>
      <c r="N8" s="15"/>
      <c r="O8" s="15"/>
      <c r="P8" s="15"/>
      <c r="Q8" s="15"/>
    </row>
    <row r="9" spans="1:17" ht="16.2" x14ac:dyDescent="0.3">
      <c r="A9" s="195">
        <v>4</v>
      </c>
      <c r="B9" s="196" t="s">
        <v>2965</v>
      </c>
      <c r="C9" s="190" t="s">
        <v>2966</v>
      </c>
      <c r="D9" s="190"/>
      <c r="E9" s="190" t="s">
        <v>1753</v>
      </c>
      <c r="F9" s="190" t="s">
        <v>57</v>
      </c>
      <c r="G9" s="328">
        <v>1</v>
      </c>
      <c r="H9" s="329"/>
      <c r="I9" s="15"/>
      <c r="J9" s="15"/>
      <c r="K9" s="15"/>
      <c r="L9" s="15"/>
      <c r="M9" s="15"/>
      <c r="N9" s="15"/>
      <c r="O9" s="15"/>
      <c r="P9" s="15"/>
      <c r="Q9" s="15"/>
    </row>
    <row r="10" spans="1:17" ht="16.2" x14ac:dyDescent="0.3">
      <c r="A10" s="195">
        <v>5</v>
      </c>
      <c r="B10" s="196" t="s">
        <v>2967</v>
      </c>
      <c r="C10" s="197" t="s">
        <v>2968</v>
      </c>
      <c r="D10" s="198"/>
      <c r="E10" s="190" t="s">
        <v>2969</v>
      </c>
      <c r="F10" s="190" t="s">
        <v>57</v>
      </c>
      <c r="G10" s="328">
        <v>11</v>
      </c>
      <c r="H10" s="32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6.2" x14ac:dyDescent="0.3">
      <c r="A11" s="195"/>
      <c r="B11" s="196" t="s">
        <v>2970</v>
      </c>
      <c r="C11" s="197"/>
      <c r="D11" s="198"/>
      <c r="E11" s="190"/>
      <c r="F11" s="190"/>
      <c r="G11" s="328"/>
      <c r="H11" s="32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2.65" customHeight="1" x14ac:dyDescent="0.3">
      <c r="A12" s="195">
        <v>6</v>
      </c>
      <c r="B12" s="196" t="s">
        <v>2971</v>
      </c>
      <c r="C12" s="190" t="s">
        <v>2972</v>
      </c>
      <c r="D12" s="190"/>
      <c r="E12" s="190" t="s">
        <v>1753</v>
      </c>
      <c r="F12" s="190" t="s">
        <v>57</v>
      </c>
      <c r="G12" s="330">
        <v>2</v>
      </c>
      <c r="H12" s="331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95"/>
      <c r="B13" s="196" t="s">
        <v>2973</v>
      </c>
      <c r="C13" s="190"/>
      <c r="D13" s="190"/>
      <c r="E13" s="190"/>
      <c r="F13" s="190"/>
      <c r="G13" s="330"/>
      <c r="H13" s="331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95">
        <v>7</v>
      </c>
      <c r="B14" s="196" t="s">
        <v>2974</v>
      </c>
      <c r="C14" s="190" t="s">
        <v>2975</v>
      </c>
      <c r="D14" s="190"/>
      <c r="E14" s="190" t="s">
        <v>1753</v>
      </c>
      <c r="F14" s="190" t="s">
        <v>57</v>
      </c>
      <c r="G14" s="330">
        <v>96</v>
      </c>
      <c r="H14" s="331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95">
        <v>8</v>
      </c>
      <c r="B15" s="196" t="s">
        <v>2976</v>
      </c>
      <c r="C15" s="190" t="s">
        <v>2977</v>
      </c>
      <c r="D15" s="190"/>
      <c r="E15" s="190" t="s">
        <v>1753</v>
      </c>
      <c r="F15" s="190" t="s">
        <v>57</v>
      </c>
      <c r="G15" s="330">
        <v>2</v>
      </c>
      <c r="H15" s="331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1" customHeight="1" x14ac:dyDescent="0.3">
      <c r="A16" s="195">
        <v>9</v>
      </c>
      <c r="B16" s="196" t="s">
        <v>2978</v>
      </c>
      <c r="C16" s="190" t="s">
        <v>2979</v>
      </c>
      <c r="D16" s="190"/>
      <c r="E16" s="190" t="s">
        <v>1753</v>
      </c>
      <c r="F16" s="190" t="s">
        <v>57</v>
      </c>
      <c r="G16" s="330">
        <v>4</v>
      </c>
      <c r="H16" s="331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1" customHeight="1" x14ac:dyDescent="0.3">
      <c r="A17" s="195">
        <v>10</v>
      </c>
      <c r="B17" s="196" t="s">
        <v>2980</v>
      </c>
      <c r="C17" s="190" t="s">
        <v>2981</v>
      </c>
      <c r="D17" s="190"/>
      <c r="E17" s="190" t="s">
        <v>1753</v>
      </c>
      <c r="F17" s="190" t="s">
        <v>57</v>
      </c>
      <c r="G17" s="330">
        <v>12</v>
      </c>
      <c r="H17" s="331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6.2" x14ac:dyDescent="0.3">
      <c r="A18" s="195">
        <v>11</v>
      </c>
      <c r="B18" s="196" t="s">
        <v>2982</v>
      </c>
      <c r="C18" s="190" t="s">
        <v>2983</v>
      </c>
      <c r="D18" s="190"/>
      <c r="E18" s="190" t="s">
        <v>1753</v>
      </c>
      <c r="F18" s="194" t="s">
        <v>57</v>
      </c>
      <c r="G18" s="326">
        <v>2</v>
      </c>
      <c r="H18" s="327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6.2" x14ac:dyDescent="0.3">
      <c r="A19" s="195"/>
      <c r="B19" s="196" t="s">
        <v>2984</v>
      </c>
      <c r="C19" s="199"/>
      <c r="D19" s="190"/>
      <c r="E19" s="190"/>
      <c r="F19" s="194"/>
      <c r="G19" s="326"/>
      <c r="H19" s="327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6.2" x14ac:dyDescent="0.3">
      <c r="A20" s="195">
        <v>12</v>
      </c>
      <c r="B20" s="196" t="s">
        <v>2985</v>
      </c>
      <c r="C20" s="190" t="s">
        <v>2986</v>
      </c>
      <c r="D20" s="190"/>
      <c r="E20" s="190" t="s">
        <v>1753</v>
      </c>
      <c r="F20" s="194" t="s">
        <v>57</v>
      </c>
      <c r="G20" s="330">
        <v>1</v>
      </c>
      <c r="H20" s="331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16.2" x14ac:dyDescent="0.3">
      <c r="A21" s="195">
        <v>13</v>
      </c>
      <c r="B21" s="196" t="s">
        <v>2987</v>
      </c>
      <c r="C21" s="190"/>
      <c r="D21" s="190"/>
      <c r="E21" s="200"/>
      <c r="F21" s="194" t="s">
        <v>57</v>
      </c>
      <c r="G21" s="330">
        <v>1</v>
      </c>
      <c r="H21" s="331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6.2" x14ac:dyDescent="0.3">
      <c r="A22" s="195">
        <v>14</v>
      </c>
      <c r="B22" s="196" t="s">
        <v>2988</v>
      </c>
      <c r="C22" s="190" t="s">
        <v>2989</v>
      </c>
      <c r="D22" s="190"/>
      <c r="E22" s="200"/>
      <c r="F22" s="194" t="s">
        <v>57</v>
      </c>
      <c r="G22" s="330">
        <v>2</v>
      </c>
      <c r="H22" s="331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6.2" x14ac:dyDescent="0.3">
      <c r="A23" s="195">
        <v>15</v>
      </c>
      <c r="B23" s="196" t="s">
        <v>2990</v>
      </c>
      <c r="C23" s="190" t="s">
        <v>2991</v>
      </c>
      <c r="D23" s="190"/>
      <c r="E23" s="190" t="s">
        <v>1753</v>
      </c>
      <c r="F23" s="194" t="s">
        <v>57</v>
      </c>
      <c r="G23" s="330">
        <v>1</v>
      </c>
      <c r="H23" s="331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6.2" x14ac:dyDescent="0.3">
      <c r="A24" s="195">
        <v>16</v>
      </c>
      <c r="B24" s="196" t="s">
        <v>2992</v>
      </c>
      <c r="C24" s="190" t="s">
        <v>2993</v>
      </c>
      <c r="D24" s="190"/>
      <c r="E24" s="190" t="s">
        <v>1753</v>
      </c>
      <c r="F24" s="194" t="s">
        <v>57</v>
      </c>
      <c r="G24" s="330">
        <v>2</v>
      </c>
      <c r="H24" s="331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6.2" x14ac:dyDescent="0.3">
      <c r="A25" s="195"/>
      <c r="B25" s="189" t="s">
        <v>2994</v>
      </c>
      <c r="C25" s="190"/>
      <c r="D25" s="190"/>
      <c r="E25" s="190"/>
      <c r="F25" s="190"/>
      <c r="G25" s="328"/>
      <c r="H25" s="329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6.2" x14ac:dyDescent="0.3">
      <c r="A26" s="195"/>
      <c r="B26" s="189" t="s">
        <v>2959</v>
      </c>
      <c r="C26" s="190"/>
      <c r="D26" s="190"/>
      <c r="E26" s="190"/>
      <c r="F26" s="190"/>
      <c r="G26" s="328"/>
      <c r="H26" s="329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6.2" x14ac:dyDescent="0.3">
      <c r="A27" s="195">
        <v>17</v>
      </c>
      <c r="B27" s="196" t="s">
        <v>2995</v>
      </c>
      <c r="C27" s="197" t="s">
        <v>2996</v>
      </c>
      <c r="D27" s="198"/>
      <c r="E27" s="190" t="s">
        <v>1753</v>
      </c>
      <c r="F27" s="190" t="s">
        <v>57</v>
      </c>
      <c r="G27" s="328">
        <v>1</v>
      </c>
      <c r="H27" s="329"/>
      <c r="I27" s="7"/>
      <c r="J27" s="15"/>
      <c r="K27" s="15"/>
      <c r="L27" s="15"/>
      <c r="M27" s="15"/>
      <c r="N27" s="15"/>
      <c r="O27" s="15"/>
      <c r="P27" s="15"/>
      <c r="Q27" s="15"/>
    </row>
    <row r="28" spans="1:17" ht="16.2" x14ac:dyDescent="0.3">
      <c r="A28" s="195"/>
      <c r="B28" s="196" t="s">
        <v>2997</v>
      </c>
      <c r="C28" s="197"/>
      <c r="D28" s="198"/>
      <c r="E28" s="190"/>
      <c r="F28" s="190"/>
      <c r="G28" s="328"/>
      <c r="H28" s="332"/>
      <c r="J28" s="15"/>
      <c r="K28" s="15"/>
      <c r="L28" s="15"/>
      <c r="M28" s="15"/>
      <c r="N28" s="15"/>
      <c r="O28" s="15"/>
      <c r="P28" s="15"/>
      <c r="Q28" s="15"/>
    </row>
    <row r="29" spans="1:17" ht="16.2" x14ac:dyDescent="0.3">
      <c r="A29" s="195">
        <v>18</v>
      </c>
      <c r="B29" s="196" t="s">
        <v>2964</v>
      </c>
      <c r="C29" s="190" t="s">
        <v>2963</v>
      </c>
      <c r="D29" s="190"/>
      <c r="E29" s="190" t="s">
        <v>1753</v>
      </c>
      <c r="F29" s="190" t="s">
        <v>57</v>
      </c>
      <c r="G29" s="328">
        <v>1</v>
      </c>
      <c r="H29" s="329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6.2" x14ac:dyDescent="0.3">
      <c r="A30" s="195">
        <v>19</v>
      </c>
      <c r="B30" s="196" t="s">
        <v>2965</v>
      </c>
      <c r="C30" s="190" t="s">
        <v>2966</v>
      </c>
      <c r="D30" s="190"/>
      <c r="E30" s="190" t="s">
        <v>1753</v>
      </c>
      <c r="F30" s="190" t="s">
        <v>57</v>
      </c>
      <c r="G30" s="328">
        <v>1</v>
      </c>
      <c r="H30" s="329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6.2" x14ac:dyDescent="0.3">
      <c r="A31" s="195">
        <v>20</v>
      </c>
      <c r="B31" s="196" t="s">
        <v>2967</v>
      </c>
      <c r="C31" s="197" t="s">
        <v>2968</v>
      </c>
      <c r="D31" s="198"/>
      <c r="E31" s="190" t="s">
        <v>1753</v>
      </c>
      <c r="F31" s="190" t="s">
        <v>57</v>
      </c>
      <c r="G31" s="328">
        <v>4</v>
      </c>
      <c r="H31" s="329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6.2" x14ac:dyDescent="0.3">
      <c r="A32" s="195"/>
      <c r="B32" s="196" t="s">
        <v>2970</v>
      </c>
      <c r="C32" s="197"/>
      <c r="D32" s="198"/>
      <c r="E32" s="190"/>
      <c r="F32" s="190"/>
      <c r="G32" s="328"/>
      <c r="H32" s="329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6.2" x14ac:dyDescent="0.3">
      <c r="A33" s="195">
        <v>21</v>
      </c>
      <c r="B33" s="196" t="s">
        <v>2971</v>
      </c>
      <c r="C33" s="190" t="s">
        <v>2972</v>
      </c>
      <c r="D33" s="198"/>
      <c r="E33" s="190" t="s">
        <v>1753</v>
      </c>
      <c r="F33" s="190"/>
      <c r="G33" s="328">
        <v>1</v>
      </c>
      <c r="H33" s="329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6.2" x14ac:dyDescent="0.3">
      <c r="A34" s="195"/>
      <c r="B34" s="196" t="s">
        <v>2973</v>
      </c>
      <c r="C34" s="190"/>
      <c r="D34" s="198"/>
      <c r="E34" s="190"/>
      <c r="F34" s="190"/>
      <c r="G34" s="328"/>
      <c r="H34" s="329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6.2" x14ac:dyDescent="0.3">
      <c r="A35" s="195">
        <v>22</v>
      </c>
      <c r="B35" s="196" t="s">
        <v>2974</v>
      </c>
      <c r="C35" s="190" t="s">
        <v>2975</v>
      </c>
      <c r="D35" s="190"/>
      <c r="E35" s="190" t="s">
        <v>1753</v>
      </c>
      <c r="F35" s="190" t="s">
        <v>57</v>
      </c>
      <c r="G35" s="328">
        <v>12</v>
      </c>
      <c r="H35" s="329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6.2" x14ac:dyDescent="0.3">
      <c r="A36" s="195">
        <v>23</v>
      </c>
      <c r="B36" s="196" t="s">
        <v>2976</v>
      </c>
      <c r="C36" s="190" t="s">
        <v>2977</v>
      </c>
      <c r="D36" s="190"/>
      <c r="E36" s="190" t="s">
        <v>1753</v>
      </c>
      <c r="F36" s="190" t="s">
        <v>57</v>
      </c>
      <c r="G36" s="330">
        <v>1</v>
      </c>
      <c r="H36" s="331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6.2" x14ac:dyDescent="0.3">
      <c r="A37" s="195">
        <v>24</v>
      </c>
      <c r="B37" s="196" t="s">
        <v>2978</v>
      </c>
      <c r="C37" s="190" t="s">
        <v>2979</v>
      </c>
      <c r="D37" s="190"/>
      <c r="E37" s="190" t="s">
        <v>1753</v>
      </c>
      <c r="F37" s="190" t="s">
        <v>57</v>
      </c>
      <c r="G37" s="330">
        <v>3</v>
      </c>
      <c r="H37" s="331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6.2" x14ac:dyDescent="0.3">
      <c r="A38" s="195">
        <v>25</v>
      </c>
      <c r="B38" s="196" t="s">
        <v>2980</v>
      </c>
      <c r="C38" s="190" t="s">
        <v>2981</v>
      </c>
      <c r="D38" s="190"/>
      <c r="E38" s="190" t="s">
        <v>1753</v>
      </c>
      <c r="F38" s="190" t="s">
        <v>57</v>
      </c>
      <c r="G38" s="330">
        <v>6</v>
      </c>
      <c r="H38" s="331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6.2" x14ac:dyDescent="0.3">
      <c r="A39" s="195">
        <v>26</v>
      </c>
      <c r="B39" s="196" t="s">
        <v>2982</v>
      </c>
      <c r="C39" s="190" t="s">
        <v>2983</v>
      </c>
      <c r="D39" s="190"/>
      <c r="E39" s="190" t="s">
        <v>1753</v>
      </c>
      <c r="F39" s="194" t="s">
        <v>57</v>
      </c>
      <c r="G39" s="326">
        <v>1</v>
      </c>
      <c r="H39" s="327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6.2" x14ac:dyDescent="0.3">
      <c r="A40" s="195"/>
      <c r="B40" s="196" t="s">
        <v>2984</v>
      </c>
      <c r="C40" s="199"/>
      <c r="D40" s="190"/>
      <c r="E40" s="190"/>
      <c r="F40" s="194"/>
      <c r="G40" s="326"/>
      <c r="H40" s="327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6.2" x14ac:dyDescent="0.3">
      <c r="A41" s="195">
        <v>27</v>
      </c>
      <c r="B41" s="196" t="s">
        <v>2998</v>
      </c>
      <c r="C41" s="190" t="s">
        <v>2999</v>
      </c>
      <c r="D41" s="190"/>
      <c r="E41" s="190" t="s">
        <v>1753</v>
      </c>
      <c r="F41" s="194" t="s">
        <v>57</v>
      </c>
      <c r="G41" s="330">
        <v>1</v>
      </c>
      <c r="H41" s="331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6.2" x14ac:dyDescent="0.3">
      <c r="A42" s="195">
        <v>28</v>
      </c>
      <c r="B42" s="196" t="s">
        <v>2987</v>
      </c>
      <c r="C42" s="190"/>
      <c r="D42" s="190"/>
      <c r="E42" s="190"/>
      <c r="F42" s="194" t="s">
        <v>57</v>
      </c>
      <c r="G42" s="330">
        <v>1</v>
      </c>
      <c r="H42" s="331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6.2" x14ac:dyDescent="0.3">
      <c r="A43" s="195">
        <v>29</v>
      </c>
      <c r="B43" s="196" t="s">
        <v>2988</v>
      </c>
      <c r="C43" s="190" t="s">
        <v>2989</v>
      </c>
      <c r="D43" s="190"/>
      <c r="E43" s="190"/>
      <c r="F43" s="194" t="s">
        <v>57</v>
      </c>
      <c r="G43" s="330">
        <v>2</v>
      </c>
      <c r="H43" s="331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6.2" x14ac:dyDescent="0.3">
      <c r="A44" s="195">
        <v>30</v>
      </c>
      <c r="B44" s="196" t="s">
        <v>3000</v>
      </c>
      <c r="C44" s="190" t="s">
        <v>3001</v>
      </c>
      <c r="D44" s="190"/>
      <c r="E44" s="190" t="s">
        <v>1753</v>
      </c>
      <c r="F44" s="194" t="s">
        <v>57</v>
      </c>
      <c r="G44" s="330">
        <v>1</v>
      </c>
      <c r="H44" s="331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6.2" x14ac:dyDescent="0.3">
      <c r="A45" s="195">
        <v>31</v>
      </c>
      <c r="B45" s="196" t="s">
        <v>2992</v>
      </c>
      <c r="C45" s="190" t="s">
        <v>2993</v>
      </c>
      <c r="D45" s="190"/>
      <c r="E45" s="190" t="s">
        <v>1753</v>
      </c>
      <c r="F45" s="194" t="s">
        <v>57</v>
      </c>
      <c r="G45" s="330">
        <v>1</v>
      </c>
      <c r="H45" s="331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6.2" x14ac:dyDescent="0.3">
      <c r="A46" s="188"/>
      <c r="B46" s="189" t="s">
        <v>3002</v>
      </c>
      <c r="C46" s="190"/>
      <c r="D46" s="191"/>
      <c r="E46" s="192"/>
      <c r="F46" s="191"/>
      <c r="G46" s="330"/>
      <c r="H46" s="331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6.2" x14ac:dyDescent="0.3">
      <c r="A47" s="188"/>
      <c r="B47" s="189" t="s">
        <v>2959</v>
      </c>
      <c r="C47" s="193"/>
      <c r="D47" s="194"/>
      <c r="E47" s="192"/>
      <c r="F47" s="194"/>
      <c r="G47" s="330"/>
      <c r="H47" s="331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6.2" x14ac:dyDescent="0.3">
      <c r="A48" s="195">
        <v>32</v>
      </c>
      <c r="B48" s="196" t="s">
        <v>2971</v>
      </c>
      <c r="C48" s="190" t="s">
        <v>2972</v>
      </c>
      <c r="D48" s="198"/>
      <c r="E48" s="190" t="s">
        <v>1753</v>
      </c>
      <c r="F48" s="190" t="s">
        <v>57</v>
      </c>
      <c r="G48" s="330">
        <v>1</v>
      </c>
      <c r="H48" s="331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6.2" x14ac:dyDescent="0.3">
      <c r="A49" s="195"/>
      <c r="B49" s="196" t="s">
        <v>2973</v>
      </c>
      <c r="C49" s="190"/>
      <c r="D49" s="198"/>
      <c r="E49" s="190"/>
      <c r="F49" s="190"/>
      <c r="G49" s="330"/>
      <c r="H49" s="331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6.2" x14ac:dyDescent="0.3">
      <c r="A50" s="195">
        <v>33</v>
      </c>
      <c r="B50" s="196" t="s">
        <v>2974</v>
      </c>
      <c r="C50" s="190" t="s">
        <v>2975</v>
      </c>
      <c r="D50" s="190"/>
      <c r="E50" s="190" t="s">
        <v>1753</v>
      </c>
      <c r="F50" s="190" t="s">
        <v>57</v>
      </c>
      <c r="G50" s="330">
        <v>12</v>
      </c>
      <c r="H50" s="331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6.2" x14ac:dyDescent="0.3">
      <c r="A51" s="195">
        <v>34</v>
      </c>
      <c r="B51" s="196" t="s">
        <v>2976</v>
      </c>
      <c r="C51" s="190" t="s">
        <v>2977</v>
      </c>
      <c r="D51" s="190"/>
      <c r="E51" s="190" t="s">
        <v>1753</v>
      </c>
      <c r="F51" s="190" t="s">
        <v>57</v>
      </c>
      <c r="G51" s="330">
        <v>1</v>
      </c>
      <c r="H51" s="331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6.2" x14ac:dyDescent="0.3">
      <c r="A52" s="195">
        <v>35</v>
      </c>
      <c r="B52" s="196" t="s">
        <v>2978</v>
      </c>
      <c r="C52" s="190" t="s">
        <v>3003</v>
      </c>
      <c r="D52" s="190"/>
      <c r="E52" s="190" t="s">
        <v>1753</v>
      </c>
      <c r="F52" s="190" t="s">
        <v>57</v>
      </c>
      <c r="G52" s="330">
        <v>3</v>
      </c>
      <c r="H52" s="331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6.2" x14ac:dyDescent="0.3">
      <c r="A53" s="195">
        <v>36</v>
      </c>
      <c r="B53" s="196" t="s">
        <v>2980</v>
      </c>
      <c r="C53" s="190" t="s">
        <v>2981</v>
      </c>
      <c r="D53" s="190"/>
      <c r="E53" s="190" t="s">
        <v>1753</v>
      </c>
      <c r="F53" s="190" t="s">
        <v>57</v>
      </c>
      <c r="G53" s="330">
        <v>6</v>
      </c>
      <c r="H53" s="331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6.2" x14ac:dyDescent="0.3">
      <c r="A54" s="195">
        <v>37</v>
      </c>
      <c r="B54" s="196" t="s">
        <v>3004</v>
      </c>
      <c r="C54" s="190" t="s">
        <v>3005</v>
      </c>
      <c r="D54" s="190"/>
      <c r="E54" s="192"/>
      <c r="F54" s="190" t="s">
        <v>57</v>
      </c>
      <c r="G54" s="330">
        <v>1</v>
      </c>
      <c r="H54" s="331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6.2" x14ac:dyDescent="0.3">
      <c r="A55" s="188"/>
      <c r="B55" s="189" t="s">
        <v>3006</v>
      </c>
      <c r="C55" s="190"/>
      <c r="D55" s="191"/>
      <c r="E55" s="192"/>
      <c r="F55" s="191"/>
      <c r="G55" s="330"/>
      <c r="H55" s="331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6.2" x14ac:dyDescent="0.3">
      <c r="A56" s="188"/>
      <c r="B56" s="189" t="s">
        <v>2959</v>
      </c>
      <c r="C56" s="193"/>
      <c r="D56" s="194"/>
      <c r="E56" s="192"/>
      <c r="F56" s="194"/>
      <c r="G56" s="330"/>
      <c r="H56" s="331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6.2" x14ac:dyDescent="0.3">
      <c r="A57" s="195">
        <v>38</v>
      </c>
      <c r="B57" s="196" t="s">
        <v>2971</v>
      </c>
      <c r="C57" s="190" t="s">
        <v>2972</v>
      </c>
      <c r="D57" s="198"/>
      <c r="E57" s="190" t="s">
        <v>1753</v>
      </c>
      <c r="F57" s="190" t="s">
        <v>57</v>
      </c>
      <c r="G57" s="330">
        <v>1</v>
      </c>
      <c r="H57" s="331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6.2" x14ac:dyDescent="0.3">
      <c r="A58" s="195"/>
      <c r="B58" s="196" t="s">
        <v>2973</v>
      </c>
      <c r="C58" s="190"/>
      <c r="D58" s="198"/>
      <c r="E58" s="190"/>
      <c r="F58" s="190"/>
      <c r="G58" s="330"/>
      <c r="H58" s="331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6.2" x14ac:dyDescent="0.3">
      <c r="A59" s="195">
        <v>39</v>
      </c>
      <c r="B59" s="196" t="s">
        <v>2974</v>
      </c>
      <c r="C59" s="190" t="s">
        <v>2975</v>
      </c>
      <c r="D59" s="190"/>
      <c r="E59" s="190" t="s">
        <v>1753</v>
      </c>
      <c r="F59" s="190" t="s">
        <v>57</v>
      </c>
      <c r="G59" s="330">
        <v>6</v>
      </c>
      <c r="H59" s="331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6.2" x14ac:dyDescent="0.3">
      <c r="A60" s="195">
        <v>40</v>
      </c>
      <c r="B60" s="196" t="s">
        <v>2976</v>
      </c>
      <c r="C60" s="190" t="s">
        <v>2977</v>
      </c>
      <c r="D60" s="190"/>
      <c r="E60" s="190" t="s">
        <v>1753</v>
      </c>
      <c r="F60" s="190" t="s">
        <v>57</v>
      </c>
      <c r="G60" s="330">
        <v>1</v>
      </c>
      <c r="H60" s="331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16.2" x14ac:dyDescent="0.3">
      <c r="A61" s="195">
        <v>41</v>
      </c>
      <c r="B61" s="196" t="s">
        <v>2978</v>
      </c>
      <c r="C61" s="190" t="s">
        <v>3003</v>
      </c>
      <c r="D61" s="190"/>
      <c r="E61" s="190" t="s">
        <v>1753</v>
      </c>
      <c r="F61" s="190" t="s">
        <v>57</v>
      </c>
      <c r="G61" s="330">
        <v>2</v>
      </c>
      <c r="H61" s="331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6.2" x14ac:dyDescent="0.3">
      <c r="A62" s="195">
        <v>42</v>
      </c>
      <c r="B62" s="196" t="s">
        <v>2980</v>
      </c>
      <c r="C62" s="190" t="s">
        <v>2981</v>
      </c>
      <c r="D62" s="190"/>
      <c r="E62" s="190" t="s">
        <v>1753</v>
      </c>
      <c r="F62" s="190" t="s">
        <v>57</v>
      </c>
      <c r="G62" s="330">
        <v>4</v>
      </c>
      <c r="H62" s="331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6.2" x14ac:dyDescent="0.3">
      <c r="A63" s="195">
        <v>43</v>
      </c>
      <c r="B63" s="196" t="s">
        <v>3004</v>
      </c>
      <c r="C63" s="190" t="s">
        <v>3005</v>
      </c>
      <c r="D63" s="190"/>
      <c r="E63" s="192"/>
      <c r="F63" s="190" t="s">
        <v>57</v>
      </c>
      <c r="G63" s="330">
        <v>1</v>
      </c>
      <c r="H63" s="331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6.2" x14ac:dyDescent="0.3">
      <c r="A64" s="188"/>
      <c r="B64" s="189" t="s">
        <v>3007</v>
      </c>
      <c r="C64" s="190"/>
      <c r="D64" s="191"/>
      <c r="E64" s="192"/>
      <c r="F64" s="191"/>
      <c r="G64" s="330"/>
      <c r="H64" s="331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6.2" x14ac:dyDescent="0.3">
      <c r="A65" s="188"/>
      <c r="B65" s="189" t="s">
        <v>2959</v>
      </c>
      <c r="C65" s="193"/>
      <c r="D65" s="194"/>
      <c r="E65" s="192"/>
      <c r="F65" s="194"/>
      <c r="G65" s="330"/>
      <c r="H65" s="331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6.2" x14ac:dyDescent="0.3">
      <c r="A66" s="195">
        <v>44</v>
      </c>
      <c r="B66" s="196" t="s">
        <v>2971</v>
      </c>
      <c r="C66" s="190" t="s">
        <v>2972</v>
      </c>
      <c r="D66" s="198"/>
      <c r="E66" s="190" t="s">
        <v>1753</v>
      </c>
      <c r="F66" s="190" t="s">
        <v>57</v>
      </c>
      <c r="G66" s="330">
        <v>1</v>
      </c>
      <c r="H66" s="331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6.2" x14ac:dyDescent="0.3">
      <c r="A67" s="195"/>
      <c r="B67" s="196" t="s">
        <v>2973</v>
      </c>
      <c r="C67" s="190"/>
      <c r="D67" s="198"/>
      <c r="E67" s="190"/>
      <c r="F67" s="190"/>
      <c r="G67" s="330"/>
      <c r="H67" s="331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6.2" x14ac:dyDescent="0.3">
      <c r="A68" s="195">
        <v>45</v>
      </c>
      <c r="B68" s="196" t="s">
        <v>2974</v>
      </c>
      <c r="C68" s="190" t="s">
        <v>2975</v>
      </c>
      <c r="D68" s="190"/>
      <c r="E68" s="190" t="s">
        <v>1753</v>
      </c>
      <c r="F68" s="190" t="s">
        <v>57</v>
      </c>
      <c r="G68" s="330">
        <v>6</v>
      </c>
      <c r="H68" s="331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6.2" x14ac:dyDescent="0.3">
      <c r="A69" s="195">
        <v>46</v>
      </c>
      <c r="B69" s="196" t="s">
        <v>2976</v>
      </c>
      <c r="C69" s="190" t="s">
        <v>2977</v>
      </c>
      <c r="D69" s="190"/>
      <c r="E69" s="190" t="s">
        <v>1753</v>
      </c>
      <c r="F69" s="190" t="s">
        <v>57</v>
      </c>
      <c r="G69" s="330">
        <v>1</v>
      </c>
      <c r="H69" s="331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6.2" x14ac:dyDescent="0.3">
      <c r="A70" s="195">
        <v>47</v>
      </c>
      <c r="B70" s="196" t="s">
        <v>2978</v>
      </c>
      <c r="C70" s="190" t="s">
        <v>3003</v>
      </c>
      <c r="D70" s="190"/>
      <c r="E70" s="190" t="s">
        <v>1753</v>
      </c>
      <c r="F70" s="190" t="s">
        <v>57</v>
      </c>
      <c r="G70" s="330">
        <v>1</v>
      </c>
      <c r="H70" s="331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6.2" x14ac:dyDescent="0.3">
      <c r="A71" s="195">
        <v>48</v>
      </c>
      <c r="B71" s="196" t="s">
        <v>2980</v>
      </c>
      <c r="C71" s="190" t="s">
        <v>2981</v>
      </c>
      <c r="D71" s="190"/>
      <c r="E71" s="190" t="s">
        <v>1753</v>
      </c>
      <c r="F71" s="190" t="s">
        <v>57</v>
      </c>
      <c r="G71" s="330">
        <v>2</v>
      </c>
      <c r="H71" s="331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6.2" x14ac:dyDescent="0.3">
      <c r="A72" s="188"/>
      <c r="B72" s="189" t="s">
        <v>3008</v>
      </c>
      <c r="C72" s="190"/>
      <c r="D72" s="191"/>
      <c r="E72" s="192"/>
      <c r="F72" s="191"/>
      <c r="G72" s="330"/>
      <c r="H72" s="331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6.2" x14ac:dyDescent="0.3">
      <c r="A73" s="188"/>
      <c r="B73" s="189" t="s">
        <v>2959</v>
      </c>
      <c r="C73" s="193"/>
      <c r="D73" s="194"/>
      <c r="E73" s="192"/>
      <c r="F73" s="194"/>
      <c r="G73" s="330"/>
      <c r="H73" s="331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6.2" x14ac:dyDescent="0.3">
      <c r="A74" s="195">
        <v>49</v>
      </c>
      <c r="B74" s="196" t="s">
        <v>2971</v>
      </c>
      <c r="C74" s="190" t="s">
        <v>2972</v>
      </c>
      <c r="D74" s="198"/>
      <c r="E74" s="190" t="s">
        <v>1753</v>
      </c>
      <c r="F74" s="190" t="s">
        <v>57</v>
      </c>
      <c r="G74" s="330">
        <v>1</v>
      </c>
      <c r="H74" s="331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6.2" x14ac:dyDescent="0.3">
      <c r="A75" s="195"/>
      <c r="B75" s="196" t="s">
        <v>2973</v>
      </c>
      <c r="C75" s="190"/>
      <c r="D75" s="198"/>
      <c r="E75" s="190"/>
      <c r="F75" s="190"/>
      <c r="G75" s="330"/>
      <c r="H75" s="331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6.2" x14ac:dyDescent="0.3">
      <c r="A76" s="195">
        <v>50</v>
      </c>
      <c r="B76" s="196" t="s">
        <v>2974</v>
      </c>
      <c r="C76" s="190" t="s">
        <v>2975</v>
      </c>
      <c r="D76" s="190"/>
      <c r="E76" s="190" t="s">
        <v>1753</v>
      </c>
      <c r="F76" s="190" t="s">
        <v>57</v>
      </c>
      <c r="G76" s="330">
        <v>6</v>
      </c>
      <c r="H76" s="331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6.2" x14ac:dyDescent="0.3">
      <c r="A77" s="195">
        <v>51</v>
      </c>
      <c r="B77" s="196" t="s">
        <v>2976</v>
      </c>
      <c r="C77" s="190" t="s">
        <v>2977</v>
      </c>
      <c r="D77" s="190"/>
      <c r="E77" s="190" t="s">
        <v>1753</v>
      </c>
      <c r="F77" s="190" t="s">
        <v>57</v>
      </c>
      <c r="G77" s="330">
        <v>1</v>
      </c>
      <c r="H77" s="331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6.2" x14ac:dyDescent="0.3">
      <c r="A78" s="195">
        <v>52</v>
      </c>
      <c r="B78" s="196" t="s">
        <v>2978</v>
      </c>
      <c r="C78" s="190" t="s">
        <v>3003</v>
      </c>
      <c r="D78" s="190"/>
      <c r="E78" s="190" t="s">
        <v>1753</v>
      </c>
      <c r="F78" s="190" t="s">
        <v>57</v>
      </c>
      <c r="G78" s="330">
        <v>1</v>
      </c>
      <c r="H78" s="331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6.2" x14ac:dyDescent="0.3">
      <c r="A79" s="195">
        <v>53</v>
      </c>
      <c r="B79" s="196" t="s">
        <v>2980</v>
      </c>
      <c r="C79" s="190" t="s">
        <v>2981</v>
      </c>
      <c r="D79" s="190"/>
      <c r="E79" s="190" t="s">
        <v>1753</v>
      </c>
      <c r="F79" s="190" t="s">
        <v>57</v>
      </c>
      <c r="G79" s="330">
        <v>2</v>
      </c>
      <c r="H79" s="331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6.2" x14ac:dyDescent="0.3">
      <c r="A80" s="195">
        <v>54</v>
      </c>
      <c r="B80" s="196" t="s">
        <v>3004</v>
      </c>
      <c r="C80" s="190" t="s">
        <v>3005</v>
      </c>
      <c r="D80" s="190"/>
      <c r="E80" s="192"/>
      <c r="F80" s="190" t="s">
        <v>57</v>
      </c>
      <c r="G80" s="330">
        <v>1</v>
      </c>
      <c r="H80" s="331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6.2" x14ac:dyDescent="0.3">
      <c r="A81" s="188"/>
      <c r="B81" s="189" t="s">
        <v>3009</v>
      </c>
      <c r="C81" s="190"/>
      <c r="D81" s="191"/>
      <c r="E81" s="192"/>
      <c r="F81" s="191"/>
      <c r="G81" s="330"/>
      <c r="H81" s="331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6.2" x14ac:dyDescent="0.3">
      <c r="A82" s="188"/>
      <c r="B82" s="189" t="s">
        <v>2959</v>
      </c>
      <c r="C82" s="193"/>
      <c r="D82" s="194"/>
      <c r="E82" s="192"/>
      <c r="F82" s="194"/>
      <c r="G82" s="330"/>
      <c r="H82" s="331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6.2" x14ac:dyDescent="0.3">
      <c r="A83" s="195">
        <v>55</v>
      </c>
      <c r="B83" s="196" t="s">
        <v>2971</v>
      </c>
      <c r="C83" s="190" t="s">
        <v>2972</v>
      </c>
      <c r="D83" s="198"/>
      <c r="E83" s="190" t="s">
        <v>1753</v>
      </c>
      <c r="F83" s="190" t="s">
        <v>57</v>
      </c>
      <c r="G83" s="330">
        <v>1</v>
      </c>
      <c r="H83" s="331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6.2" x14ac:dyDescent="0.3">
      <c r="A84" s="195"/>
      <c r="B84" s="196" t="s">
        <v>2973</v>
      </c>
      <c r="C84" s="190"/>
      <c r="D84" s="198"/>
      <c r="E84" s="190"/>
      <c r="F84" s="190"/>
      <c r="G84" s="330"/>
      <c r="H84" s="331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6.2" x14ac:dyDescent="0.3">
      <c r="A85" s="195">
        <v>56</v>
      </c>
      <c r="B85" s="196" t="s">
        <v>2974</v>
      </c>
      <c r="C85" s="190" t="s">
        <v>2975</v>
      </c>
      <c r="D85" s="190"/>
      <c r="E85" s="190" t="s">
        <v>1753</v>
      </c>
      <c r="F85" s="190" t="s">
        <v>57</v>
      </c>
      <c r="G85" s="330">
        <v>6</v>
      </c>
      <c r="H85" s="331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6.2" x14ac:dyDescent="0.3">
      <c r="A86" s="195">
        <v>57</v>
      </c>
      <c r="B86" s="196" t="s">
        <v>2976</v>
      </c>
      <c r="C86" s="190" t="s">
        <v>2977</v>
      </c>
      <c r="D86" s="190"/>
      <c r="E86" s="190" t="s">
        <v>1753</v>
      </c>
      <c r="F86" s="190" t="s">
        <v>57</v>
      </c>
      <c r="G86" s="330">
        <v>1</v>
      </c>
      <c r="H86" s="331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6.2" x14ac:dyDescent="0.3">
      <c r="A87" s="195">
        <v>58</v>
      </c>
      <c r="B87" s="196" t="s">
        <v>2978</v>
      </c>
      <c r="C87" s="190" t="s">
        <v>3003</v>
      </c>
      <c r="D87" s="190"/>
      <c r="E87" s="190" t="s">
        <v>1753</v>
      </c>
      <c r="F87" s="190" t="s">
        <v>57</v>
      </c>
      <c r="G87" s="330">
        <v>1</v>
      </c>
      <c r="H87" s="331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6.2" x14ac:dyDescent="0.3">
      <c r="A88" s="195">
        <v>59</v>
      </c>
      <c r="B88" s="196" t="s">
        <v>2980</v>
      </c>
      <c r="C88" s="190" t="s">
        <v>2981</v>
      </c>
      <c r="D88" s="190"/>
      <c r="E88" s="190" t="s">
        <v>1753</v>
      </c>
      <c r="F88" s="190" t="s">
        <v>57</v>
      </c>
      <c r="G88" s="330">
        <v>2</v>
      </c>
      <c r="H88" s="331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6.2" x14ac:dyDescent="0.3">
      <c r="A89" s="188"/>
      <c r="B89" s="189" t="s">
        <v>3010</v>
      </c>
      <c r="C89" s="190"/>
      <c r="D89" s="191"/>
      <c r="E89" s="192"/>
      <c r="F89" s="191"/>
      <c r="G89" s="330"/>
      <c r="H89" s="331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6.2" x14ac:dyDescent="0.3">
      <c r="A90" s="188"/>
      <c r="B90" s="189" t="s">
        <v>2959</v>
      </c>
      <c r="C90" s="193"/>
      <c r="D90" s="194"/>
      <c r="E90" s="192"/>
      <c r="F90" s="194"/>
      <c r="G90" s="330"/>
      <c r="H90" s="331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6.2" x14ac:dyDescent="0.3">
      <c r="A91" s="195">
        <v>60</v>
      </c>
      <c r="B91" s="196" t="s">
        <v>2971</v>
      </c>
      <c r="C91" s="190" t="s">
        <v>2972</v>
      </c>
      <c r="D91" s="198"/>
      <c r="E91" s="190" t="s">
        <v>1753</v>
      </c>
      <c r="F91" s="190" t="s">
        <v>57</v>
      </c>
      <c r="G91" s="330">
        <v>1</v>
      </c>
      <c r="H91" s="331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6.2" x14ac:dyDescent="0.3">
      <c r="A92" s="195"/>
      <c r="B92" s="196" t="s">
        <v>2973</v>
      </c>
      <c r="C92" s="190"/>
      <c r="D92" s="198"/>
      <c r="E92" s="190"/>
      <c r="F92" s="190"/>
      <c r="G92" s="330"/>
      <c r="H92" s="331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6.2" x14ac:dyDescent="0.3">
      <c r="A93" s="195">
        <v>61</v>
      </c>
      <c r="B93" s="196" t="s">
        <v>2974</v>
      </c>
      <c r="C93" s="190" t="s">
        <v>2975</v>
      </c>
      <c r="D93" s="190"/>
      <c r="E93" s="190" t="s">
        <v>1753</v>
      </c>
      <c r="F93" s="190" t="s">
        <v>57</v>
      </c>
      <c r="G93" s="330">
        <v>6</v>
      </c>
      <c r="H93" s="331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6.2" x14ac:dyDescent="0.3">
      <c r="A94" s="195">
        <v>62</v>
      </c>
      <c r="B94" s="196" t="s">
        <v>2976</v>
      </c>
      <c r="C94" s="190" t="s">
        <v>2977</v>
      </c>
      <c r="D94" s="190"/>
      <c r="E94" s="190" t="s">
        <v>1753</v>
      </c>
      <c r="F94" s="190" t="s">
        <v>57</v>
      </c>
      <c r="G94" s="330">
        <v>1</v>
      </c>
      <c r="H94" s="331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6.2" x14ac:dyDescent="0.3">
      <c r="A95" s="195">
        <v>63</v>
      </c>
      <c r="B95" s="196" t="s">
        <v>2978</v>
      </c>
      <c r="C95" s="190" t="s">
        <v>3003</v>
      </c>
      <c r="D95" s="190"/>
      <c r="E95" s="190" t="s">
        <v>1753</v>
      </c>
      <c r="F95" s="190" t="s">
        <v>57</v>
      </c>
      <c r="G95" s="330">
        <v>1</v>
      </c>
      <c r="H95" s="331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6.2" x14ac:dyDescent="0.3">
      <c r="A96" s="195">
        <v>64</v>
      </c>
      <c r="B96" s="196" t="s">
        <v>2980</v>
      </c>
      <c r="C96" s="190" t="s">
        <v>2981</v>
      </c>
      <c r="D96" s="190"/>
      <c r="E96" s="190" t="s">
        <v>1753</v>
      </c>
      <c r="F96" s="190" t="s">
        <v>57</v>
      </c>
      <c r="G96" s="330">
        <v>2</v>
      </c>
      <c r="H96" s="331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6.2" x14ac:dyDescent="0.3">
      <c r="A97" s="188"/>
      <c r="B97" s="189" t="s">
        <v>3011</v>
      </c>
      <c r="C97" s="190"/>
      <c r="D97" s="191"/>
      <c r="E97" s="192"/>
      <c r="F97" s="191"/>
      <c r="G97" s="330"/>
      <c r="H97" s="331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6.2" x14ac:dyDescent="0.3">
      <c r="A98" s="188"/>
      <c r="B98" s="189" t="s">
        <v>2959</v>
      </c>
      <c r="C98" s="193"/>
      <c r="D98" s="194"/>
      <c r="E98" s="192"/>
      <c r="F98" s="194"/>
      <c r="G98" s="330"/>
      <c r="H98" s="331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6.2" x14ac:dyDescent="0.3">
      <c r="A99" s="195">
        <v>65</v>
      </c>
      <c r="B99" s="196" t="s">
        <v>2971</v>
      </c>
      <c r="C99" s="190" t="s">
        <v>2972</v>
      </c>
      <c r="D99" s="198"/>
      <c r="E99" s="190" t="s">
        <v>1753</v>
      </c>
      <c r="F99" s="190" t="s">
        <v>57</v>
      </c>
      <c r="G99" s="330">
        <v>1</v>
      </c>
      <c r="H99" s="331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6.2" x14ac:dyDescent="0.3">
      <c r="A100" s="195"/>
      <c r="B100" s="196" t="s">
        <v>2973</v>
      </c>
      <c r="C100" s="190"/>
      <c r="D100" s="198"/>
      <c r="E100" s="190"/>
      <c r="F100" s="190"/>
      <c r="G100" s="330"/>
      <c r="H100" s="331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6.2" x14ac:dyDescent="0.3">
      <c r="A101" s="195">
        <v>66</v>
      </c>
      <c r="B101" s="196" t="s">
        <v>2974</v>
      </c>
      <c r="C101" s="190" t="s">
        <v>2975</v>
      </c>
      <c r="D101" s="190"/>
      <c r="E101" s="190" t="s">
        <v>1753</v>
      </c>
      <c r="F101" s="190" t="s">
        <v>57</v>
      </c>
      <c r="G101" s="330">
        <v>6</v>
      </c>
      <c r="H101" s="331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6.2" x14ac:dyDescent="0.3">
      <c r="A102" s="195">
        <v>67</v>
      </c>
      <c r="B102" s="196" t="s">
        <v>2976</v>
      </c>
      <c r="C102" s="190" t="s">
        <v>2977</v>
      </c>
      <c r="D102" s="190"/>
      <c r="E102" s="190" t="s">
        <v>1753</v>
      </c>
      <c r="F102" s="190" t="s">
        <v>57</v>
      </c>
      <c r="G102" s="330">
        <v>1</v>
      </c>
      <c r="H102" s="331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6.2" x14ac:dyDescent="0.3">
      <c r="A103" s="195">
        <v>68</v>
      </c>
      <c r="B103" s="196" t="s">
        <v>2978</v>
      </c>
      <c r="C103" s="190" t="s">
        <v>3003</v>
      </c>
      <c r="D103" s="190"/>
      <c r="E103" s="190" t="s">
        <v>1753</v>
      </c>
      <c r="F103" s="190" t="s">
        <v>57</v>
      </c>
      <c r="G103" s="330">
        <v>1</v>
      </c>
      <c r="H103" s="331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6.2" x14ac:dyDescent="0.3">
      <c r="A104" s="195">
        <v>69</v>
      </c>
      <c r="B104" s="196" t="s">
        <v>2980</v>
      </c>
      <c r="C104" s="190" t="s">
        <v>2981</v>
      </c>
      <c r="D104" s="190"/>
      <c r="E104" s="190" t="s">
        <v>1753</v>
      </c>
      <c r="F104" s="190" t="s">
        <v>57</v>
      </c>
      <c r="G104" s="330">
        <v>2</v>
      </c>
      <c r="H104" s="331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6.2" x14ac:dyDescent="0.3">
      <c r="A105" s="195">
        <v>70</v>
      </c>
      <c r="B105" s="196" t="s">
        <v>3004</v>
      </c>
      <c r="C105" s="190" t="s">
        <v>3005</v>
      </c>
      <c r="D105" s="190"/>
      <c r="E105" s="192"/>
      <c r="F105" s="190" t="s">
        <v>57</v>
      </c>
      <c r="G105" s="330">
        <v>1</v>
      </c>
      <c r="H105" s="331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6.2" x14ac:dyDescent="0.3">
      <c r="A106" s="188"/>
      <c r="B106" s="189" t="s">
        <v>3012</v>
      </c>
      <c r="C106" s="190"/>
      <c r="D106" s="191"/>
      <c r="E106" s="192"/>
      <c r="F106" s="191"/>
      <c r="G106" s="330"/>
      <c r="H106" s="331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6.2" x14ac:dyDescent="0.3">
      <c r="A107" s="188"/>
      <c r="B107" s="189" t="s">
        <v>2959</v>
      </c>
      <c r="C107" s="193"/>
      <c r="D107" s="194"/>
      <c r="E107" s="192"/>
      <c r="F107" s="194"/>
      <c r="G107" s="330"/>
      <c r="H107" s="331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6.2" x14ac:dyDescent="0.3">
      <c r="A108" s="195">
        <v>71</v>
      </c>
      <c r="B108" s="196" t="s">
        <v>2971</v>
      </c>
      <c r="C108" s="190" t="s">
        <v>2972</v>
      </c>
      <c r="D108" s="198"/>
      <c r="E108" s="190" t="s">
        <v>1753</v>
      </c>
      <c r="F108" s="190" t="s">
        <v>57</v>
      </c>
      <c r="G108" s="330">
        <v>1</v>
      </c>
      <c r="H108" s="331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6.2" x14ac:dyDescent="0.3">
      <c r="A109" s="195"/>
      <c r="B109" s="196" t="s">
        <v>2973</v>
      </c>
      <c r="C109" s="190"/>
      <c r="D109" s="198"/>
      <c r="E109" s="190"/>
      <c r="F109" s="190"/>
      <c r="G109" s="330"/>
      <c r="H109" s="331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6.2" x14ac:dyDescent="0.3">
      <c r="A110" s="195">
        <v>72</v>
      </c>
      <c r="B110" s="196" t="s">
        <v>2974</v>
      </c>
      <c r="C110" s="190" t="s">
        <v>2975</v>
      </c>
      <c r="D110" s="190"/>
      <c r="E110" s="190" t="s">
        <v>1753</v>
      </c>
      <c r="F110" s="190" t="s">
        <v>57</v>
      </c>
      <c r="G110" s="330">
        <v>6</v>
      </c>
      <c r="H110" s="331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6.2" x14ac:dyDescent="0.3">
      <c r="A111" s="195">
        <v>73</v>
      </c>
      <c r="B111" s="196" t="s">
        <v>2976</v>
      </c>
      <c r="C111" s="190" t="s">
        <v>2977</v>
      </c>
      <c r="D111" s="190"/>
      <c r="E111" s="190" t="s">
        <v>1753</v>
      </c>
      <c r="F111" s="190" t="s">
        <v>57</v>
      </c>
      <c r="G111" s="330">
        <v>1</v>
      </c>
      <c r="H111" s="331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6.2" x14ac:dyDescent="0.3">
      <c r="A112" s="195">
        <v>74</v>
      </c>
      <c r="B112" s="196" t="s">
        <v>2978</v>
      </c>
      <c r="C112" s="190" t="s">
        <v>3003</v>
      </c>
      <c r="D112" s="190"/>
      <c r="E112" s="190" t="s">
        <v>1753</v>
      </c>
      <c r="F112" s="190" t="s">
        <v>57</v>
      </c>
      <c r="G112" s="330">
        <v>1</v>
      </c>
      <c r="H112" s="331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6.2" x14ac:dyDescent="0.3">
      <c r="A113" s="195">
        <v>75</v>
      </c>
      <c r="B113" s="196" t="s">
        <v>2980</v>
      </c>
      <c r="C113" s="190" t="s">
        <v>2981</v>
      </c>
      <c r="D113" s="190"/>
      <c r="E113" s="190" t="s">
        <v>1753</v>
      </c>
      <c r="F113" s="190" t="s">
        <v>57</v>
      </c>
      <c r="G113" s="330">
        <v>2</v>
      </c>
      <c r="H113" s="331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6.2" x14ac:dyDescent="0.3">
      <c r="A114" s="195">
        <v>76</v>
      </c>
      <c r="B114" s="196" t="s">
        <v>3004</v>
      </c>
      <c r="C114" s="190" t="s">
        <v>3005</v>
      </c>
      <c r="D114" s="190"/>
      <c r="E114" s="192"/>
      <c r="F114" s="190" t="s">
        <v>57</v>
      </c>
      <c r="G114" s="330">
        <v>1</v>
      </c>
      <c r="H114" s="331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6.2" x14ac:dyDescent="0.3">
      <c r="A115" s="195"/>
      <c r="B115" s="189" t="s">
        <v>3013</v>
      </c>
      <c r="C115" s="190"/>
      <c r="D115" s="191"/>
      <c r="E115" s="192"/>
      <c r="F115" s="201"/>
      <c r="G115" s="330"/>
      <c r="H115" s="331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6.2" x14ac:dyDescent="0.3">
      <c r="A116" s="195"/>
      <c r="B116" s="189" t="s">
        <v>3014</v>
      </c>
      <c r="C116" s="190"/>
      <c r="D116" s="191"/>
      <c r="E116" s="192"/>
      <c r="F116" s="201"/>
      <c r="G116" s="330"/>
      <c r="H116" s="331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6.2" x14ac:dyDescent="0.3">
      <c r="A117" s="195">
        <v>77</v>
      </c>
      <c r="B117" s="202" t="s">
        <v>3015</v>
      </c>
      <c r="C117" s="190" t="s">
        <v>1782</v>
      </c>
      <c r="D117" s="191"/>
      <c r="E117" s="192" t="s">
        <v>1730</v>
      </c>
      <c r="F117" s="203" t="s">
        <v>57</v>
      </c>
      <c r="G117" s="330">
        <v>1</v>
      </c>
      <c r="H117" s="331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6.2" x14ac:dyDescent="0.3">
      <c r="A118" s="195"/>
      <c r="B118" s="202" t="s">
        <v>3016</v>
      </c>
      <c r="C118" s="190"/>
      <c r="D118" s="191"/>
      <c r="E118" s="192"/>
      <c r="F118" s="203"/>
      <c r="G118" s="330"/>
      <c r="H118" s="331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6.2" x14ac:dyDescent="0.3">
      <c r="A119" s="195">
        <v>78</v>
      </c>
      <c r="B119" s="202" t="s">
        <v>3017</v>
      </c>
      <c r="C119" s="190" t="s">
        <v>3018</v>
      </c>
      <c r="D119" s="191"/>
      <c r="E119" s="192" t="s">
        <v>1730</v>
      </c>
      <c r="F119" s="203" t="s">
        <v>57</v>
      </c>
      <c r="G119" s="330">
        <v>1</v>
      </c>
      <c r="H119" s="331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6.2" x14ac:dyDescent="0.3">
      <c r="A120" s="195"/>
      <c r="B120" s="202" t="s">
        <v>3019</v>
      </c>
      <c r="C120" s="190"/>
      <c r="D120" s="191"/>
      <c r="E120" s="192"/>
      <c r="F120" s="203"/>
      <c r="G120" s="330"/>
      <c r="H120" s="331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6.2" x14ac:dyDescent="0.3">
      <c r="A121" s="195">
        <v>79</v>
      </c>
      <c r="B121" s="202" t="s">
        <v>3020</v>
      </c>
      <c r="C121" s="190" t="s">
        <v>1783</v>
      </c>
      <c r="D121" s="191"/>
      <c r="E121" s="192" t="s">
        <v>1730</v>
      </c>
      <c r="F121" s="203" t="s">
        <v>57</v>
      </c>
      <c r="G121" s="330">
        <v>1</v>
      </c>
      <c r="H121" s="331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6.2" x14ac:dyDescent="0.3">
      <c r="A122" s="195"/>
      <c r="B122" s="202" t="s">
        <v>3021</v>
      </c>
      <c r="C122" s="199"/>
      <c r="D122" s="191"/>
      <c r="E122" s="192"/>
      <c r="F122" s="203"/>
      <c r="G122" s="330"/>
      <c r="H122" s="331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6.2" x14ac:dyDescent="0.3">
      <c r="A123" s="195">
        <v>80</v>
      </c>
      <c r="B123" s="202" t="s">
        <v>3022</v>
      </c>
      <c r="C123" s="190" t="s">
        <v>3023</v>
      </c>
      <c r="D123" s="191"/>
      <c r="E123" s="192" t="s">
        <v>1730</v>
      </c>
      <c r="F123" s="203" t="s">
        <v>57</v>
      </c>
      <c r="G123" s="330">
        <v>2</v>
      </c>
      <c r="H123" s="331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6.2" x14ac:dyDescent="0.3">
      <c r="A124" s="195"/>
      <c r="B124" s="202" t="s">
        <v>3024</v>
      </c>
      <c r="C124" s="190"/>
      <c r="D124" s="191"/>
      <c r="E124" s="192"/>
      <c r="F124" s="203"/>
      <c r="G124" s="330"/>
      <c r="H124" s="331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6.2" x14ac:dyDescent="0.3">
      <c r="A125" s="195">
        <v>81</v>
      </c>
      <c r="B125" s="202" t="s">
        <v>3025</v>
      </c>
      <c r="C125" s="190" t="s">
        <v>3026</v>
      </c>
      <c r="D125" s="191"/>
      <c r="E125" s="192" t="s">
        <v>1730</v>
      </c>
      <c r="F125" s="203" t="s">
        <v>57</v>
      </c>
      <c r="G125" s="330">
        <v>4</v>
      </c>
      <c r="H125" s="331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6.2" x14ac:dyDescent="0.3">
      <c r="A126" s="195"/>
      <c r="B126" s="202" t="s">
        <v>3024</v>
      </c>
      <c r="C126" s="190"/>
      <c r="D126" s="191"/>
      <c r="E126" s="192"/>
      <c r="F126" s="203"/>
      <c r="G126" s="330"/>
      <c r="H126" s="331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6.2" x14ac:dyDescent="0.3">
      <c r="A127" s="195">
        <v>82</v>
      </c>
      <c r="B127" s="202" t="s">
        <v>3027</v>
      </c>
      <c r="C127" s="190" t="s">
        <v>3028</v>
      </c>
      <c r="D127" s="191"/>
      <c r="E127" s="192" t="s">
        <v>1730</v>
      </c>
      <c r="F127" s="203" t="s">
        <v>57</v>
      </c>
      <c r="G127" s="330">
        <v>6</v>
      </c>
      <c r="H127" s="331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6.2" x14ac:dyDescent="0.3">
      <c r="A128" s="195"/>
      <c r="B128" s="202" t="s">
        <v>3029</v>
      </c>
      <c r="C128" s="190"/>
      <c r="D128" s="191"/>
      <c r="E128" s="192"/>
      <c r="F128" s="203"/>
      <c r="G128" s="330"/>
      <c r="H128" s="331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32.4" x14ac:dyDescent="0.3">
      <c r="A129" s="195">
        <v>83</v>
      </c>
      <c r="B129" s="202" t="s">
        <v>3030</v>
      </c>
      <c r="C129" s="190" t="s">
        <v>3031</v>
      </c>
      <c r="D129" s="191"/>
      <c r="E129" s="192" t="s">
        <v>1730</v>
      </c>
      <c r="F129" s="203" t="s">
        <v>57</v>
      </c>
      <c r="G129" s="330">
        <v>32</v>
      </c>
      <c r="H129" s="331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6.2" x14ac:dyDescent="0.3">
      <c r="A130" s="195">
        <v>84</v>
      </c>
      <c r="B130" s="202" t="s">
        <v>3032</v>
      </c>
      <c r="C130" s="190" t="s">
        <v>3033</v>
      </c>
      <c r="D130" s="190"/>
      <c r="E130" s="192" t="s">
        <v>1730</v>
      </c>
      <c r="F130" s="203" t="s">
        <v>57</v>
      </c>
      <c r="G130" s="330">
        <v>1</v>
      </c>
      <c r="H130" s="331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6.2" x14ac:dyDescent="0.3">
      <c r="A131" s="195"/>
      <c r="B131" s="202" t="s">
        <v>3034</v>
      </c>
      <c r="C131" s="190"/>
      <c r="D131" s="191"/>
      <c r="E131" s="192"/>
      <c r="F131" s="203"/>
      <c r="G131" s="330"/>
      <c r="H131" s="331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6.2" x14ac:dyDescent="0.3">
      <c r="A132" s="195"/>
      <c r="B132" s="202" t="s">
        <v>3035</v>
      </c>
      <c r="C132" s="190"/>
      <c r="D132" s="191"/>
      <c r="E132" s="192"/>
      <c r="F132" s="203"/>
      <c r="G132" s="330"/>
      <c r="H132" s="331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6.2" x14ac:dyDescent="0.3">
      <c r="A133" s="195">
        <v>85</v>
      </c>
      <c r="B133" s="202" t="s">
        <v>3036</v>
      </c>
      <c r="C133" s="190" t="s">
        <v>3037</v>
      </c>
      <c r="D133" s="190"/>
      <c r="E133" s="192" t="s">
        <v>1730</v>
      </c>
      <c r="F133" s="203" t="s">
        <v>57</v>
      </c>
      <c r="G133" s="330">
        <v>1</v>
      </c>
      <c r="H133" s="331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6.2" x14ac:dyDescent="0.3">
      <c r="A134" s="195"/>
      <c r="B134" s="202" t="s">
        <v>3038</v>
      </c>
      <c r="C134" s="190"/>
      <c r="D134" s="191"/>
      <c r="E134" s="192"/>
      <c r="F134" s="203"/>
      <c r="G134" s="330"/>
      <c r="H134" s="331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6.2" x14ac:dyDescent="0.3">
      <c r="A135" s="195"/>
      <c r="B135" s="202" t="s">
        <v>3039</v>
      </c>
      <c r="C135" s="190"/>
      <c r="D135" s="191"/>
      <c r="E135" s="192"/>
      <c r="F135" s="203"/>
      <c r="G135" s="330"/>
      <c r="H135" s="331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6.2" x14ac:dyDescent="0.3">
      <c r="A136" s="195"/>
      <c r="B136" s="202" t="s">
        <v>3040</v>
      </c>
      <c r="C136" s="190"/>
      <c r="D136" s="191"/>
      <c r="E136" s="192"/>
      <c r="F136" s="203"/>
      <c r="G136" s="330"/>
      <c r="H136" s="331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6.2" x14ac:dyDescent="0.3">
      <c r="A137" s="195"/>
      <c r="B137" s="202" t="s">
        <v>3041</v>
      </c>
      <c r="C137" s="190"/>
      <c r="D137" s="191"/>
      <c r="E137" s="192"/>
      <c r="F137" s="203"/>
      <c r="G137" s="330"/>
      <c r="H137" s="331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24" x14ac:dyDescent="0.3">
      <c r="A138" s="195">
        <v>86</v>
      </c>
      <c r="B138" s="202" t="s">
        <v>3042</v>
      </c>
      <c r="C138" s="204" t="s">
        <v>3043</v>
      </c>
      <c r="D138" s="190"/>
      <c r="E138" s="192" t="s">
        <v>1730</v>
      </c>
      <c r="F138" s="203" t="s">
        <v>57</v>
      </c>
      <c r="G138" s="330">
        <v>1</v>
      </c>
      <c r="H138" s="331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6.2" x14ac:dyDescent="0.3">
      <c r="A139" s="195">
        <v>87</v>
      </c>
      <c r="B139" s="202" t="s">
        <v>3044</v>
      </c>
      <c r="C139" s="190" t="s">
        <v>3045</v>
      </c>
      <c r="D139" s="190"/>
      <c r="E139" s="192" t="s">
        <v>1730</v>
      </c>
      <c r="F139" s="203" t="s">
        <v>57</v>
      </c>
      <c r="G139" s="330">
        <v>67</v>
      </c>
      <c r="H139" s="331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24" x14ac:dyDescent="0.3">
      <c r="A140" s="195">
        <v>88</v>
      </c>
      <c r="B140" s="202" t="s">
        <v>3046</v>
      </c>
      <c r="C140" s="204" t="s">
        <v>3047</v>
      </c>
      <c r="D140" s="190"/>
      <c r="E140" s="192" t="s">
        <v>1730</v>
      </c>
      <c r="F140" s="203" t="s">
        <v>57</v>
      </c>
      <c r="G140" s="330">
        <v>1</v>
      </c>
      <c r="H140" s="331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6.2" x14ac:dyDescent="0.3">
      <c r="A141" s="195"/>
      <c r="B141" s="189" t="s">
        <v>3048</v>
      </c>
      <c r="C141" s="190"/>
      <c r="D141" s="191"/>
      <c r="E141" s="192"/>
      <c r="F141" s="190"/>
      <c r="G141" s="330"/>
      <c r="H141" s="331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6.2" x14ac:dyDescent="0.3">
      <c r="A142" s="195">
        <v>89</v>
      </c>
      <c r="B142" s="202" t="s">
        <v>3049</v>
      </c>
      <c r="C142" s="190" t="s">
        <v>3050</v>
      </c>
      <c r="D142" s="191"/>
      <c r="E142" s="192" t="s">
        <v>1730</v>
      </c>
      <c r="F142" s="203" t="s">
        <v>57</v>
      </c>
      <c r="G142" s="330">
        <v>28</v>
      </c>
      <c r="H142" s="331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6.2" x14ac:dyDescent="0.3">
      <c r="A143" s="195">
        <v>90</v>
      </c>
      <c r="B143" s="202" t="s">
        <v>3051</v>
      </c>
      <c r="C143" s="190" t="s">
        <v>3052</v>
      </c>
      <c r="D143" s="191"/>
      <c r="E143" s="192" t="s">
        <v>1730</v>
      </c>
      <c r="F143" s="203" t="s">
        <v>57</v>
      </c>
      <c r="G143" s="330">
        <v>103</v>
      </c>
      <c r="H143" s="331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6.2" x14ac:dyDescent="0.3">
      <c r="A144" s="195">
        <v>91</v>
      </c>
      <c r="B144" s="202" t="s">
        <v>3053</v>
      </c>
      <c r="C144" s="190" t="s">
        <v>3054</v>
      </c>
      <c r="D144" s="191"/>
      <c r="E144" s="192" t="s">
        <v>1730</v>
      </c>
      <c r="F144" s="203" t="s">
        <v>57</v>
      </c>
      <c r="G144" s="330">
        <v>6</v>
      </c>
      <c r="H144" s="331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6.2" x14ac:dyDescent="0.3">
      <c r="A145" s="195">
        <v>92</v>
      </c>
      <c r="B145" s="202" t="s">
        <v>3055</v>
      </c>
      <c r="C145" s="190" t="s">
        <v>3056</v>
      </c>
      <c r="D145" s="191"/>
      <c r="E145" s="192" t="s">
        <v>1730</v>
      </c>
      <c r="F145" s="203" t="s">
        <v>57</v>
      </c>
      <c r="G145" s="330">
        <v>6</v>
      </c>
      <c r="H145" s="331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6.2" x14ac:dyDescent="0.3">
      <c r="A146" s="195">
        <v>93</v>
      </c>
      <c r="B146" s="202" t="s">
        <v>3057</v>
      </c>
      <c r="C146" s="190" t="s">
        <v>3058</v>
      </c>
      <c r="D146" s="190"/>
      <c r="E146" s="192" t="s">
        <v>1730</v>
      </c>
      <c r="F146" s="203" t="s">
        <v>57</v>
      </c>
      <c r="G146" s="330">
        <v>6</v>
      </c>
      <c r="H146" s="331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6.2" x14ac:dyDescent="0.3">
      <c r="A147" s="195">
        <v>94</v>
      </c>
      <c r="B147" s="202" t="s">
        <v>3059</v>
      </c>
      <c r="C147" s="190" t="s">
        <v>3060</v>
      </c>
      <c r="D147" s="191"/>
      <c r="E147" s="192" t="s">
        <v>1730</v>
      </c>
      <c r="F147" s="203" t="s">
        <v>57</v>
      </c>
      <c r="G147" s="330">
        <v>2</v>
      </c>
      <c r="H147" s="331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6.2" x14ac:dyDescent="0.3">
      <c r="A148" s="205"/>
      <c r="B148" s="206" t="s">
        <v>3061</v>
      </c>
      <c r="C148" s="190"/>
      <c r="D148" s="190"/>
      <c r="E148" s="192"/>
      <c r="F148" s="190"/>
      <c r="G148" s="330"/>
      <c r="H148" s="331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6.2" x14ac:dyDescent="0.3">
      <c r="A149" s="195">
        <v>95</v>
      </c>
      <c r="B149" s="207" t="s">
        <v>3062</v>
      </c>
      <c r="C149" s="190"/>
      <c r="D149" s="190"/>
      <c r="E149" s="192"/>
      <c r="F149" s="190" t="s">
        <v>57</v>
      </c>
      <c r="G149" s="330">
        <v>1</v>
      </c>
      <c r="H149" s="331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6.2" x14ac:dyDescent="0.3">
      <c r="A150" s="205"/>
      <c r="B150" s="208" t="s">
        <v>3063</v>
      </c>
      <c r="C150" s="190"/>
      <c r="D150" s="190"/>
      <c r="E150" s="192"/>
      <c r="F150" s="190"/>
      <c r="G150" s="330"/>
      <c r="H150" s="331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6.2" x14ac:dyDescent="0.3">
      <c r="A151" s="205"/>
      <c r="B151" s="207" t="s">
        <v>3064</v>
      </c>
      <c r="C151" s="190"/>
      <c r="D151" s="190"/>
      <c r="E151" s="192"/>
      <c r="F151" s="190"/>
      <c r="G151" s="330"/>
      <c r="H151" s="331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6.2" x14ac:dyDescent="0.3">
      <c r="A152" s="205"/>
      <c r="B152" s="207" t="s">
        <v>3065</v>
      </c>
      <c r="C152" s="190"/>
      <c r="D152" s="190"/>
      <c r="E152" s="192"/>
      <c r="F152" s="190"/>
      <c r="G152" s="330"/>
      <c r="H152" s="331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6.2" x14ac:dyDescent="0.3">
      <c r="A153" s="205"/>
      <c r="B153" s="207" t="s">
        <v>3066</v>
      </c>
      <c r="C153" s="190"/>
      <c r="D153" s="190"/>
      <c r="E153" s="192"/>
      <c r="F153" s="190"/>
      <c r="G153" s="330"/>
      <c r="H153" s="331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6.2" x14ac:dyDescent="0.3">
      <c r="A154" s="205"/>
      <c r="B154" s="207" t="s">
        <v>3067</v>
      </c>
      <c r="C154" s="190"/>
      <c r="D154" s="190"/>
      <c r="E154" s="192"/>
      <c r="F154" s="190"/>
      <c r="G154" s="330"/>
      <c r="H154" s="331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6.2" x14ac:dyDescent="0.3">
      <c r="A155" s="205">
        <v>96</v>
      </c>
      <c r="B155" s="207" t="s">
        <v>3068</v>
      </c>
      <c r="C155" s="190"/>
      <c r="D155" s="190"/>
      <c r="E155" s="192"/>
      <c r="F155" s="190" t="s">
        <v>57</v>
      </c>
      <c r="G155" s="330">
        <v>1</v>
      </c>
      <c r="H155" s="331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6.2" x14ac:dyDescent="0.3">
      <c r="A156" s="195">
        <v>97</v>
      </c>
      <c r="B156" s="207" t="s">
        <v>3069</v>
      </c>
      <c r="C156" s="194"/>
      <c r="D156" s="190"/>
      <c r="E156" s="192"/>
      <c r="F156" s="190" t="s">
        <v>57</v>
      </c>
      <c r="G156" s="330">
        <v>1</v>
      </c>
      <c r="H156" s="331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6.2" x14ac:dyDescent="0.3">
      <c r="A157" s="195">
        <v>98</v>
      </c>
      <c r="B157" s="207" t="s">
        <v>3070</v>
      </c>
      <c r="C157" s="190" t="s">
        <v>3071</v>
      </c>
      <c r="D157" s="190"/>
      <c r="E157" s="192"/>
      <c r="F157" s="190" t="s">
        <v>57</v>
      </c>
      <c r="G157" s="330">
        <v>1</v>
      </c>
      <c r="H157" s="331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6.2" x14ac:dyDescent="0.3">
      <c r="A158" s="195">
        <v>99</v>
      </c>
      <c r="B158" s="207" t="s">
        <v>3072</v>
      </c>
      <c r="C158" s="190" t="s">
        <v>3073</v>
      </c>
      <c r="D158" s="190"/>
      <c r="E158" s="192"/>
      <c r="F158" s="190" t="s">
        <v>57</v>
      </c>
      <c r="G158" s="330">
        <v>1</v>
      </c>
      <c r="H158" s="331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6.2" x14ac:dyDescent="0.3">
      <c r="A159" s="195"/>
      <c r="B159" s="189" t="s">
        <v>3074</v>
      </c>
      <c r="C159" s="191"/>
      <c r="D159" s="191"/>
      <c r="E159" s="192"/>
      <c r="F159" s="191"/>
      <c r="G159" s="330"/>
      <c r="H159" s="331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6.2" x14ac:dyDescent="0.3">
      <c r="A160" s="195">
        <v>100</v>
      </c>
      <c r="B160" s="209" t="s">
        <v>3075</v>
      </c>
      <c r="C160" s="191"/>
      <c r="D160" s="191"/>
      <c r="E160" s="190" t="s">
        <v>1753</v>
      </c>
      <c r="F160" s="191" t="s">
        <v>57</v>
      </c>
      <c r="G160" s="330">
        <v>160</v>
      </c>
      <c r="H160" s="331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6.2" x14ac:dyDescent="0.3">
      <c r="A161" s="195">
        <v>101</v>
      </c>
      <c r="B161" s="209" t="s">
        <v>3076</v>
      </c>
      <c r="C161" s="191"/>
      <c r="D161" s="191"/>
      <c r="E161" s="190" t="s">
        <v>1753</v>
      </c>
      <c r="F161" s="191" t="s">
        <v>57</v>
      </c>
      <c r="G161" s="330">
        <v>10</v>
      </c>
      <c r="H161" s="331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6.2" x14ac:dyDescent="0.3">
      <c r="A162" s="195">
        <v>102</v>
      </c>
      <c r="B162" s="209" t="s">
        <v>3077</v>
      </c>
      <c r="C162" s="210"/>
      <c r="D162" s="191"/>
      <c r="E162" s="190" t="s">
        <v>1753</v>
      </c>
      <c r="F162" s="191" t="s">
        <v>57</v>
      </c>
      <c r="G162" s="330">
        <v>28</v>
      </c>
      <c r="H162" s="331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6.2" x14ac:dyDescent="0.3">
      <c r="A163" s="195">
        <v>103</v>
      </c>
      <c r="B163" s="209" t="s">
        <v>3078</v>
      </c>
      <c r="C163" s="210"/>
      <c r="D163" s="191"/>
      <c r="E163" s="190" t="s">
        <v>1753</v>
      </c>
      <c r="F163" s="191" t="s">
        <v>57</v>
      </c>
      <c r="G163" s="330">
        <v>10</v>
      </c>
      <c r="H163" s="331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6.2" x14ac:dyDescent="0.3">
      <c r="A164" s="195"/>
      <c r="B164" s="189" t="s">
        <v>3079</v>
      </c>
      <c r="C164" s="191"/>
      <c r="D164" s="191"/>
      <c r="E164" s="192"/>
      <c r="F164" s="203"/>
      <c r="G164" s="330"/>
      <c r="H164" s="331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6.2" x14ac:dyDescent="0.3">
      <c r="A165" s="195">
        <v>104</v>
      </c>
      <c r="B165" s="209" t="s">
        <v>3080</v>
      </c>
      <c r="C165" s="191"/>
      <c r="D165" s="203"/>
      <c r="E165" s="190" t="s">
        <v>1753</v>
      </c>
      <c r="F165" s="191" t="s">
        <v>1161</v>
      </c>
      <c r="G165" s="330">
        <v>7930</v>
      </c>
      <c r="H165" s="331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32.4" x14ac:dyDescent="0.3">
      <c r="A166" s="195">
        <v>105</v>
      </c>
      <c r="B166" s="207" t="s">
        <v>3081</v>
      </c>
      <c r="C166" s="191"/>
      <c r="D166" s="191"/>
      <c r="E166" s="190" t="s">
        <v>1753</v>
      </c>
      <c r="F166" s="201" t="s">
        <v>1161</v>
      </c>
      <c r="G166" s="330">
        <v>880</v>
      </c>
      <c r="H166" s="331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32.4" x14ac:dyDescent="0.3">
      <c r="A167" s="195">
        <v>106</v>
      </c>
      <c r="B167" s="207" t="s">
        <v>3082</v>
      </c>
      <c r="C167" s="191"/>
      <c r="D167" s="191"/>
      <c r="E167" s="190" t="s">
        <v>1753</v>
      </c>
      <c r="F167" s="201" t="s">
        <v>1161</v>
      </c>
      <c r="G167" s="330">
        <v>200.20000000000002</v>
      </c>
      <c r="H167" s="331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6.2" x14ac:dyDescent="0.3">
      <c r="A168" s="195">
        <v>107</v>
      </c>
      <c r="B168" s="207" t="s">
        <v>3083</v>
      </c>
      <c r="C168" s="191"/>
      <c r="D168" s="201"/>
      <c r="E168" s="199"/>
      <c r="F168" s="201" t="s">
        <v>1161</v>
      </c>
      <c r="G168" s="330">
        <v>1300</v>
      </c>
      <c r="H168" s="331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6.2" x14ac:dyDescent="0.3">
      <c r="A169" s="195">
        <v>108</v>
      </c>
      <c r="B169" s="207" t="s">
        <v>3084</v>
      </c>
      <c r="C169" s="191"/>
      <c r="D169" s="190"/>
      <c r="E169" s="192"/>
      <c r="F169" s="201" t="s">
        <v>1780</v>
      </c>
      <c r="G169" s="330">
        <v>26</v>
      </c>
      <c r="H169" s="331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6.8" thickBot="1" x14ac:dyDescent="0.35">
      <c r="A170" s="195">
        <v>109</v>
      </c>
      <c r="B170" s="207" t="s">
        <v>3085</v>
      </c>
      <c r="C170" s="191"/>
      <c r="D170" s="192"/>
      <c r="E170" s="192"/>
      <c r="F170" s="201" t="s">
        <v>1780</v>
      </c>
      <c r="G170" s="330">
        <v>257.00666666666672</v>
      </c>
      <c r="H170" s="331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x14ac:dyDescent="0.3">
      <c r="A171" s="247" t="s">
        <v>2956</v>
      </c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9"/>
    </row>
    <row r="172" spans="1:17" ht="40.65" customHeight="1" thickBot="1" x14ac:dyDescent="0.35">
      <c r="A172" s="250"/>
      <c r="B172" s="251"/>
      <c r="C172" s="251"/>
      <c r="D172" s="251"/>
      <c r="E172" s="251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2"/>
    </row>
  </sheetData>
  <mergeCells count="181">
    <mergeCell ref="G166:H166"/>
    <mergeCell ref="G167:H167"/>
    <mergeCell ref="G168:H168"/>
    <mergeCell ref="G169:H169"/>
    <mergeCell ref="G170:H170"/>
    <mergeCell ref="G161:H161"/>
    <mergeCell ref="G162:H162"/>
    <mergeCell ref="G163:H163"/>
    <mergeCell ref="G164:H164"/>
    <mergeCell ref="G165:H165"/>
    <mergeCell ref="G156:H156"/>
    <mergeCell ref="G157:H157"/>
    <mergeCell ref="G158:H158"/>
    <mergeCell ref="G159:H159"/>
    <mergeCell ref="G160:H160"/>
    <mergeCell ref="G151:H151"/>
    <mergeCell ref="G152:H152"/>
    <mergeCell ref="G153:H153"/>
    <mergeCell ref="G154:H154"/>
    <mergeCell ref="G155:H155"/>
    <mergeCell ref="G146:H146"/>
    <mergeCell ref="G147:H147"/>
    <mergeCell ref="G148:H148"/>
    <mergeCell ref="G149:H149"/>
    <mergeCell ref="G150:H150"/>
    <mergeCell ref="G141:H141"/>
    <mergeCell ref="G142:H142"/>
    <mergeCell ref="G143:H143"/>
    <mergeCell ref="G144:H144"/>
    <mergeCell ref="G145:H145"/>
    <mergeCell ref="G136:H136"/>
    <mergeCell ref="G137:H137"/>
    <mergeCell ref="G138:H138"/>
    <mergeCell ref="G139:H139"/>
    <mergeCell ref="G140:H140"/>
    <mergeCell ref="G131:H131"/>
    <mergeCell ref="G132:H132"/>
    <mergeCell ref="G133:H133"/>
    <mergeCell ref="G134:H134"/>
    <mergeCell ref="G135:H135"/>
    <mergeCell ref="G126:H126"/>
    <mergeCell ref="G127:H127"/>
    <mergeCell ref="G128:H128"/>
    <mergeCell ref="G129:H129"/>
    <mergeCell ref="G130:H130"/>
    <mergeCell ref="G121:H121"/>
    <mergeCell ref="G122:H122"/>
    <mergeCell ref="G123:H123"/>
    <mergeCell ref="G124:H124"/>
    <mergeCell ref="G125:H125"/>
    <mergeCell ref="G116:H116"/>
    <mergeCell ref="G117:H117"/>
    <mergeCell ref="G118:H118"/>
    <mergeCell ref="G119:H119"/>
    <mergeCell ref="G120:H120"/>
    <mergeCell ref="G111:H111"/>
    <mergeCell ref="G112:H112"/>
    <mergeCell ref="G113:H113"/>
    <mergeCell ref="G114:H114"/>
    <mergeCell ref="G115:H115"/>
    <mergeCell ref="G106:H106"/>
    <mergeCell ref="G107:H107"/>
    <mergeCell ref="G108:H108"/>
    <mergeCell ref="G109:H109"/>
    <mergeCell ref="G110:H110"/>
    <mergeCell ref="G101:H101"/>
    <mergeCell ref="G102:H102"/>
    <mergeCell ref="G103:H103"/>
    <mergeCell ref="G104:H104"/>
    <mergeCell ref="G105:H105"/>
    <mergeCell ref="G96:H96"/>
    <mergeCell ref="G97:H97"/>
    <mergeCell ref="G98:H98"/>
    <mergeCell ref="G99:H99"/>
    <mergeCell ref="G100:H100"/>
    <mergeCell ref="G91:H91"/>
    <mergeCell ref="G92:H92"/>
    <mergeCell ref="G93:H93"/>
    <mergeCell ref="G94:H94"/>
    <mergeCell ref="G95:H95"/>
    <mergeCell ref="G86:H86"/>
    <mergeCell ref="G87:H87"/>
    <mergeCell ref="G88:H88"/>
    <mergeCell ref="G89:H89"/>
    <mergeCell ref="G90:H90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61:H61"/>
    <mergeCell ref="G62:H62"/>
    <mergeCell ref="G63:H63"/>
    <mergeCell ref="G64:H64"/>
    <mergeCell ref="G65:H65"/>
    <mergeCell ref="G56:H56"/>
    <mergeCell ref="G57:H57"/>
    <mergeCell ref="G58:H58"/>
    <mergeCell ref="G59:H59"/>
    <mergeCell ref="G60:H60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A171:Q172"/>
    <mergeCell ref="A1:A2"/>
    <mergeCell ref="B1:B2"/>
    <mergeCell ref="C1:C2"/>
    <mergeCell ref="D1:D2"/>
    <mergeCell ref="E1:E2"/>
    <mergeCell ref="F1:F2"/>
    <mergeCell ref="G1:H2"/>
    <mergeCell ref="I1:I2"/>
    <mergeCell ref="G12:H12"/>
    <mergeCell ref="J1:J2"/>
    <mergeCell ref="L1:M1"/>
    <mergeCell ref="N1:O1"/>
    <mergeCell ref="A3:B3"/>
    <mergeCell ref="G3:H3"/>
    <mergeCell ref="G4:H4"/>
    <mergeCell ref="G5:H5"/>
    <mergeCell ref="G6:H6"/>
    <mergeCell ref="G8:H8"/>
    <mergeCell ref="G9:H9"/>
    <mergeCell ref="G10:H10"/>
    <mergeCell ref="G7:H7"/>
    <mergeCell ref="G11:H11"/>
    <mergeCell ref="G19:H19"/>
    <mergeCell ref="G33:H33"/>
    <mergeCell ref="G35:H35"/>
    <mergeCell ref="G34:H34"/>
    <mergeCell ref="G36:H36"/>
    <mergeCell ref="G37:H37"/>
    <mergeCell ref="G38:H38"/>
    <mergeCell ref="G13:H13"/>
    <mergeCell ref="G14:H14"/>
    <mergeCell ref="G15:H15"/>
    <mergeCell ref="G16:H16"/>
    <mergeCell ref="G18:H18"/>
    <mergeCell ref="G17:H17"/>
    <mergeCell ref="G39:H39"/>
    <mergeCell ref="G40:H40"/>
    <mergeCell ref="G32:H32"/>
    <mergeCell ref="G20:H20"/>
    <mergeCell ref="G21:H21"/>
    <mergeCell ref="G22:H22"/>
    <mergeCell ref="G24:H24"/>
    <mergeCell ref="G25:H25"/>
    <mergeCell ref="G23:H23"/>
    <mergeCell ref="G31:H31"/>
    <mergeCell ref="G26:H26"/>
    <mergeCell ref="G27:H27"/>
    <mergeCell ref="G28:H28"/>
    <mergeCell ref="G29:H29"/>
    <mergeCell ref="G30:H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39B7-4798-4618-BF7E-BE9778F902E0}">
  <dimension ref="A1:Q310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1784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SUM(M4:M777)</f>
        <v>0</v>
      </c>
      <c r="N3" s="5"/>
      <c r="O3" s="6">
        <f>SUM(O4:O777)</f>
        <v>0</v>
      </c>
      <c r="P3" s="5"/>
      <c r="Q3" s="6">
        <f>SUM(Q4:Q777)</f>
        <v>0</v>
      </c>
    </row>
    <row r="4" spans="1:17" ht="16.2" x14ac:dyDescent="0.3">
      <c r="A4" s="211"/>
      <c r="B4" s="189" t="s">
        <v>2958</v>
      </c>
      <c r="C4" s="212"/>
      <c r="D4" s="213"/>
      <c r="E4" s="214"/>
      <c r="F4" s="214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211"/>
      <c r="B5" s="189" t="s">
        <v>2959</v>
      </c>
      <c r="C5" s="215"/>
      <c r="D5" s="216"/>
      <c r="E5" s="216"/>
      <c r="F5" s="216"/>
      <c r="G5" s="298"/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16.2" x14ac:dyDescent="0.3">
      <c r="A6" s="217">
        <f>A5+1</f>
        <v>1</v>
      </c>
      <c r="B6" s="218" t="s">
        <v>3086</v>
      </c>
      <c r="C6" s="215" t="s">
        <v>3087</v>
      </c>
      <c r="D6" s="216"/>
      <c r="E6" s="212" t="s">
        <v>1753</v>
      </c>
      <c r="F6" s="212" t="s">
        <v>57</v>
      </c>
      <c r="G6" s="333">
        <v>1</v>
      </c>
      <c r="H6" s="334"/>
      <c r="I6" s="15"/>
      <c r="J6" s="15"/>
      <c r="K6" s="15"/>
      <c r="L6" s="15"/>
      <c r="M6" s="15"/>
      <c r="N6" s="15"/>
      <c r="O6" s="15"/>
      <c r="P6" s="15"/>
      <c r="Q6" s="15"/>
    </row>
    <row r="7" spans="1:17" ht="16.2" x14ac:dyDescent="0.3">
      <c r="A7" s="217">
        <f>A6+1</f>
        <v>2</v>
      </c>
      <c r="B7" s="218" t="s">
        <v>3088</v>
      </c>
      <c r="C7" s="215" t="s">
        <v>3089</v>
      </c>
      <c r="D7" s="216"/>
      <c r="E7" s="212" t="s">
        <v>1753</v>
      </c>
      <c r="F7" s="212" t="s">
        <v>57</v>
      </c>
      <c r="G7" s="333">
        <v>2</v>
      </c>
      <c r="H7" s="334"/>
      <c r="I7" s="15"/>
      <c r="J7" s="15"/>
      <c r="K7" s="15"/>
      <c r="L7" s="15"/>
      <c r="M7" s="15"/>
      <c r="N7" s="15"/>
      <c r="O7" s="15"/>
      <c r="P7" s="15"/>
      <c r="Q7" s="15"/>
    </row>
    <row r="8" spans="1:17" ht="16.2" x14ac:dyDescent="0.3">
      <c r="A8" s="217">
        <f>A7+1</f>
        <v>3</v>
      </c>
      <c r="B8" s="218" t="s">
        <v>2964</v>
      </c>
      <c r="C8" s="212" t="s">
        <v>2963</v>
      </c>
      <c r="D8" s="212"/>
      <c r="E8" s="212" t="s">
        <v>1753</v>
      </c>
      <c r="F8" s="212" t="s">
        <v>57</v>
      </c>
      <c r="G8" s="333">
        <v>2</v>
      </c>
      <c r="H8" s="334"/>
      <c r="I8" s="15"/>
      <c r="J8" s="15"/>
      <c r="K8" s="15"/>
      <c r="L8" s="15"/>
      <c r="M8" s="15"/>
      <c r="N8" s="15"/>
      <c r="O8" s="15"/>
      <c r="P8" s="15"/>
      <c r="Q8" s="15"/>
    </row>
    <row r="9" spans="1:17" ht="16.2" x14ac:dyDescent="0.3">
      <c r="A9" s="217">
        <f t="shared" ref="A9:A10" si="0">A8+1</f>
        <v>4</v>
      </c>
      <c r="B9" s="218" t="s">
        <v>2965</v>
      </c>
      <c r="C9" s="212" t="s">
        <v>2966</v>
      </c>
      <c r="D9" s="212"/>
      <c r="E9" s="212" t="s">
        <v>1753</v>
      </c>
      <c r="F9" s="212" t="s">
        <v>57</v>
      </c>
      <c r="G9" s="333">
        <v>1</v>
      </c>
      <c r="H9" s="334"/>
      <c r="I9" s="15"/>
      <c r="J9" s="15"/>
      <c r="K9" s="15"/>
      <c r="L9" s="15"/>
      <c r="M9" s="15"/>
      <c r="N9" s="15"/>
      <c r="O9" s="15"/>
      <c r="P9" s="15"/>
      <c r="Q9" s="15"/>
    </row>
    <row r="10" spans="1:17" ht="16.2" x14ac:dyDescent="0.3">
      <c r="A10" s="217">
        <f t="shared" si="0"/>
        <v>5</v>
      </c>
      <c r="B10" s="218" t="s">
        <v>2967</v>
      </c>
      <c r="C10" s="215" t="s">
        <v>2968</v>
      </c>
      <c r="D10" s="216"/>
      <c r="E10" s="212" t="s">
        <v>2969</v>
      </c>
      <c r="F10" s="212" t="s">
        <v>57</v>
      </c>
      <c r="G10" s="333">
        <v>11</v>
      </c>
      <c r="H10" s="334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" customHeight="1" x14ac:dyDescent="0.3">
      <c r="A11" s="217"/>
      <c r="B11" s="218" t="s">
        <v>2970</v>
      </c>
      <c r="C11" s="215"/>
      <c r="D11" s="216"/>
      <c r="E11" s="212"/>
      <c r="F11" s="212"/>
      <c r="G11" s="322"/>
      <c r="H11" s="323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217">
        <f>A10+1</f>
        <v>6</v>
      </c>
      <c r="B12" s="218" t="s">
        <v>2971</v>
      </c>
      <c r="C12" s="212" t="s">
        <v>2972</v>
      </c>
      <c r="D12" s="212"/>
      <c r="E12" s="212" t="s">
        <v>1753</v>
      </c>
      <c r="F12" s="212" t="s">
        <v>57</v>
      </c>
      <c r="G12" s="333">
        <v>2</v>
      </c>
      <c r="H12" s="334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217"/>
      <c r="B13" s="218" t="s">
        <v>2973</v>
      </c>
      <c r="C13" s="212"/>
      <c r="D13" s="212"/>
      <c r="E13" s="212"/>
      <c r="F13" s="212"/>
      <c r="G13" s="322"/>
      <c r="H13" s="323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217">
        <f>A12+1</f>
        <v>7</v>
      </c>
      <c r="B14" s="218" t="s">
        <v>2974</v>
      </c>
      <c r="C14" s="212" t="s">
        <v>2975</v>
      </c>
      <c r="D14" s="212"/>
      <c r="E14" s="212" t="s">
        <v>1753</v>
      </c>
      <c r="F14" s="212" t="s">
        <v>57</v>
      </c>
      <c r="G14" s="335">
        <v>96</v>
      </c>
      <c r="H14" s="336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217">
        <f t="shared" ref="A15:A18" si="1">A14+1</f>
        <v>8</v>
      </c>
      <c r="B15" s="218" t="s">
        <v>2976</v>
      </c>
      <c r="C15" s="212" t="s">
        <v>2977</v>
      </c>
      <c r="D15" s="212"/>
      <c r="E15" s="212" t="s">
        <v>1753</v>
      </c>
      <c r="F15" s="212" t="s">
        <v>57</v>
      </c>
      <c r="G15" s="333">
        <v>2</v>
      </c>
      <c r="H15" s="334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1" customHeight="1" x14ac:dyDescent="0.3">
      <c r="A16" s="217">
        <f t="shared" si="1"/>
        <v>9</v>
      </c>
      <c r="B16" s="218" t="s">
        <v>2978</v>
      </c>
      <c r="C16" s="212" t="s">
        <v>2979</v>
      </c>
      <c r="D16" s="212"/>
      <c r="E16" s="212" t="s">
        <v>1753</v>
      </c>
      <c r="F16" s="212" t="s">
        <v>57</v>
      </c>
      <c r="G16" s="335">
        <v>4</v>
      </c>
      <c r="H16" s="336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16.2" x14ac:dyDescent="0.3">
      <c r="A17" s="217">
        <f t="shared" si="1"/>
        <v>10</v>
      </c>
      <c r="B17" s="218" t="s">
        <v>2980</v>
      </c>
      <c r="C17" s="212" t="s">
        <v>2981</v>
      </c>
      <c r="D17" s="212"/>
      <c r="E17" s="212" t="s">
        <v>1753</v>
      </c>
      <c r="F17" s="212" t="s">
        <v>57</v>
      </c>
      <c r="G17" s="335">
        <v>12</v>
      </c>
      <c r="H17" s="336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6.2" x14ac:dyDescent="0.3">
      <c r="A18" s="217">
        <f t="shared" si="1"/>
        <v>11</v>
      </c>
      <c r="B18" s="218" t="s">
        <v>2982</v>
      </c>
      <c r="C18" s="212" t="s">
        <v>2983</v>
      </c>
      <c r="D18" s="212"/>
      <c r="E18" s="212" t="s">
        <v>1753</v>
      </c>
      <c r="F18" s="213" t="s">
        <v>57</v>
      </c>
      <c r="G18" s="333">
        <v>2</v>
      </c>
      <c r="H18" s="334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6.2" x14ac:dyDescent="0.3">
      <c r="A19" s="217"/>
      <c r="B19" s="218" t="s">
        <v>2984</v>
      </c>
      <c r="C19" s="219"/>
      <c r="D19" s="212"/>
      <c r="E19" s="212"/>
      <c r="F19" s="213"/>
      <c r="G19" s="322"/>
      <c r="H19" s="323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6.2" x14ac:dyDescent="0.3">
      <c r="A20" s="217">
        <f>A18+1</f>
        <v>12</v>
      </c>
      <c r="B20" s="218" t="s">
        <v>2985</v>
      </c>
      <c r="C20" s="212" t="s">
        <v>2986</v>
      </c>
      <c r="D20" s="212"/>
      <c r="E20" s="212" t="s">
        <v>1753</v>
      </c>
      <c r="F20" s="213" t="s">
        <v>57</v>
      </c>
      <c r="G20" s="333">
        <v>1</v>
      </c>
      <c r="H20" s="334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16.2" x14ac:dyDescent="0.3">
      <c r="A21" s="217">
        <f>A20+1</f>
        <v>13</v>
      </c>
      <c r="B21" s="218" t="s">
        <v>2987</v>
      </c>
      <c r="C21" s="212"/>
      <c r="D21" s="212"/>
      <c r="E21" s="220"/>
      <c r="F21" s="213" t="s">
        <v>57</v>
      </c>
      <c r="G21" s="333">
        <v>1</v>
      </c>
      <c r="H21" s="334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6.2" x14ac:dyDescent="0.3">
      <c r="A22" s="217">
        <f t="shared" ref="A22:A24" si="2">A21+1</f>
        <v>14</v>
      </c>
      <c r="B22" s="218" t="s">
        <v>2988</v>
      </c>
      <c r="C22" s="212" t="s">
        <v>2989</v>
      </c>
      <c r="D22" s="212"/>
      <c r="E22" s="220"/>
      <c r="F22" s="213" t="s">
        <v>57</v>
      </c>
      <c r="G22" s="333">
        <v>2</v>
      </c>
      <c r="H22" s="334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6.2" x14ac:dyDescent="0.3">
      <c r="A23" s="217">
        <f t="shared" si="2"/>
        <v>15</v>
      </c>
      <c r="B23" s="218" t="s">
        <v>3090</v>
      </c>
      <c r="C23" s="212" t="s">
        <v>2991</v>
      </c>
      <c r="D23" s="212"/>
      <c r="E23" s="212" t="s">
        <v>1753</v>
      </c>
      <c r="F23" s="213" t="s">
        <v>57</v>
      </c>
      <c r="G23" s="333">
        <v>1</v>
      </c>
      <c r="H23" s="334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6.2" x14ac:dyDescent="0.3">
      <c r="A24" s="217">
        <f t="shared" si="2"/>
        <v>16</v>
      </c>
      <c r="B24" s="218" t="s">
        <v>2992</v>
      </c>
      <c r="C24" s="212" t="s">
        <v>2993</v>
      </c>
      <c r="D24" s="212"/>
      <c r="E24" s="212" t="s">
        <v>1753</v>
      </c>
      <c r="F24" s="213" t="s">
        <v>57</v>
      </c>
      <c r="G24" s="333">
        <v>2</v>
      </c>
      <c r="H24" s="334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6.2" x14ac:dyDescent="0.3">
      <c r="A25" s="211"/>
      <c r="B25" s="189" t="s">
        <v>3002</v>
      </c>
      <c r="C25" s="212"/>
      <c r="D25" s="213"/>
      <c r="E25" s="214"/>
      <c r="F25" s="214"/>
      <c r="G25" s="322"/>
      <c r="H25" s="323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6.2" x14ac:dyDescent="0.3">
      <c r="A26" s="211"/>
      <c r="B26" s="189" t="s">
        <v>2959</v>
      </c>
      <c r="C26" s="215"/>
      <c r="D26" s="216"/>
      <c r="E26" s="216"/>
      <c r="F26" s="216"/>
      <c r="G26" s="322"/>
      <c r="H26" s="323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16.2" x14ac:dyDescent="0.3">
      <c r="A27" s="217">
        <f>A24+1</f>
        <v>17</v>
      </c>
      <c r="B27" s="218" t="s">
        <v>2995</v>
      </c>
      <c r="C27" s="215" t="s">
        <v>2996</v>
      </c>
      <c r="D27" s="216"/>
      <c r="E27" s="212" t="s">
        <v>1753</v>
      </c>
      <c r="F27" s="212" t="s">
        <v>57</v>
      </c>
      <c r="G27" s="333">
        <v>1</v>
      </c>
      <c r="H27" s="334"/>
      <c r="I27" s="7"/>
      <c r="J27" s="15"/>
      <c r="K27" s="15"/>
      <c r="L27" s="15"/>
      <c r="M27" s="15"/>
      <c r="N27" s="15"/>
      <c r="O27" s="15"/>
      <c r="P27" s="15"/>
      <c r="Q27" s="15"/>
    </row>
    <row r="28" spans="1:17" ht="16.2" x14ac:dyDescent="0.3">
      <c r="A28" s="217"/>
      <c r="B28" s="218" t="s">
        <v>2997</v>
      </c>
      <c r="C28" s="215"/>
      <c r="D28" s="216"/>
      <c r="E28" s="212"/>
      <c r="F28" s="212"/>
      <c r="G28" s="322"/>
      <c r="H28" s="323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16.2" x14ac:dyDescent="0.3">
      <c r="A29" s="217">
        <f>A27+1</f>
        <v>18</v>
      </c>
      <c r="B29" s="218" t="s">
        <v>2964</v>
      </c>
      <c r="C29" s="212" t="s">
        <v>2963</v>
      </c>
      <c r="D29" s="212"/>
      <c r="E29" s="212" t="s">
        <v>1753</v>
      </c>
      <c r="F29" s="212" t="s">
        <v>57</v>
      </c>
      <c r="G29" s="333">
        <v>1</v>
      </c>
      <c r="H29" s="334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16.2" x14ac:dyDescent="0.3">
      <c r="A30" s="217">
        <f t="shared" ref="A30:A31" si="3">A29+1</f>
        <v>19</v>
      </c>
      <c r="B30" s="218" t="s">
        <v>2965</v>
      </c>
      <c r="C30" s="212" t="s">
        <v>2966</v>
      </c>
      <c r="D30" s="212"/>
      <c r="E30" s="212" t="s">
        <v>1753</v>
      </c>
      <c r="F30" s="212" t="s">
        <v>57</v>
      </c>
      <c r="G30" s="333">
        <v>1</v>
      </c>
      <c r="H30" s="334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6.2" x14ac:dyDescent="0.3">
      <c r="A31" s="217">
        <f t="shared" si="3"/>
        <v>20</v>
      </c>
      <c r="B31" s="218" t="s">
        <v>2967</v>
      </c>
      <c r="C31" s="215" t="s">
        <v>2968</v>
      </c>
      <c r="D31" s="216"/>
      <c r="E31" s="212" t="s">
        <v>1753</v>
      </c>
      <c r="F31" s="212" t="s">
        <v>57</v>
      </c>
      <c r="G31" s="335">
        <v>4</v>
      </c>
      <c r="H31" s="336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6.2" x14ac:dyDescent="0.3">
      <c r="A32" s="217"/>
      <c r="B32" s="218" t="s">
        <v>2970</v>
      </c>
      <c r="C32" s="215"/>
      <c r="D32" s="216"/>
      <c r="E32" s="212"/>
      <c r="F32" s="212"/>
      <c r="G32" s="322"/>
      <c r="H32" s="323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16.2" x14ac:dyDescent="0.3">
      <c r="A33" s="217">
        <f>A31+1</f>
        <v>21</v>
      </c>
      <c r="B33" s="218" t="s">
        <v>2971</v>
      </c>
      <c r="C33" s="212" t="s">
        <v>2972</v>
      </c>
      <c r="D33" s="216"/>
      <c r="E33" s="212"/>
      <c r="F33" s="212"/>
      <c r="G33" s="333">
        <v>1</v>
      </c>
      <c r="H33" s="334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16.2" x14ac:dyDescent="0.3">
      <c r="A34" s="217"/>
      <c r="B34" s="218" t="s">
        <v>2973</v>
      </c>
      <c r="C34" s="212"/>
      <c r="D34" s="216"/>
      <c r="E34" s="212"/>
      <c r="F34" s="212"/>
      <c r="G34" s="322"/>
      <c r="H34" s="323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16.2" x14ac:dyDescent="0.3">
      <c r="A35" s="217">
        <f>A33+1</f>
        <v>22</v>
      </c>
      <c r="B35" s="218" t="s">
        <v>2974</v>
      </c>
      <c r="C35" s="212" t="s">
        <v>2975</v>
      </c>
      <c r="D35" s="212"/>
      <c r="E35" s="212" t="s">
        <v>1753</v>
      </c>
      <c r="F35" s="212" t="s">
        <v>57</v>
      </c>
      <c r="G35" s="335">
        <v>12</v>
      </c>
      <c r="H35" s="336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16.2" x14ac:dyDescent="0.3">
      <c r="A36" s="217">
        <f>A35+1</f>
        <v>23</v>
      </c>
      <c r="B36" s="218" t="s">
        <v>2976</v>
      </c>
      <c r="C36" s="212" t="s">
        <v>2977</v>
      </c>
      <c r="D36" s="212"/>
      <c r="E36" s="212" t="s">
        <v>1753</v>
      </c>
      <c r="F36" s="212" t="s">
        <v>57</v>
      </c>
      <c r="G36" s="333">
        <v>1</v>
      </c>
      <c r="H36" s="334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16.2" x14ac:dyDescent="0.3">
      <c r="A37" s="217">
        <f t="shared" ref="A37:A39" si="4">A36+1</f>
        <v>24</v>
      </c>
      <c r="B37" s="218" t="s">
        <v>2978</v>
      </c>
      <c r="C37" s="212" t="s">
        <v>2979</v>
      </c>
      <c r="D37" s="212"/>
      <c r="E37" s="212" t="s">
        <v>1753</v>
      </c>
      <c r="F37" s="212" t="s">
        <v>57</v>
      </c>
      <c r="G37" s="335">
        <v>3</v>
      </c>
      <c r="H37" s="336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16.2" x14ac:dyDescent="0.3">
      <c r="A38" s="217">
        <f t="shared" si="4"/>
        <v>25</v>
      </c>
      <c r="B38" s="218" t="s">
        <v>2980</v>
      </c>
      <c r="C38" s="212" t="s">
        <v>2981</v>
      </c>
      <c r="D38" s="212"/>
      <c r="E38" s="212" t="s">
        <v>1753</v>
      </c>
      <c r="F38" s="212" t="s">
        <v>57</v>
      </c>
      <c r="G38" s="322">
        <v>6</v>
      </c>
      <c r="H38" s="323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16.2" x14ac:dyDescent="0.3">
      <c r="A39" s="217">
        <f t="shared" si="4"/>
        <v>26</v>
      </c>
      <c r="B39" s="218" t="s">
        <v>2982</v>
      </c>
      <c r="C39" s="212" t="s">
        <v>2983</v>
      </c>
      <c r="D39" s="212"/>
      <c r="E39" s="212" t="s">
        <v>1753</v>
      </c>
      <c r="F39" s="213" t="s">
        <v>57</v>
      </c>
      <c r="G39" s="333">
        <v>1</v>
      </c>
      <c r="H39" s="334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6.2" x14ac:dyDescent="0.3">
      <c r="A40" s="217"/>
      <c r="B40" s="218" t="s">
        <v>2984</v>
      </c>
      <c r="C40" s="219"/>
      <c r="D40" s="212"/>
      <c r="E40" s="212"/>
      <c r="F40" s="213"/>
      <c r="G40" s="322"/>
      <c r="H40" s="323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6.2" x14ac:dyDescent="0.3">
      <c r="A41" s="217">
        <f>A39+1</f>
        <v>27</v>
      </c>
      <c r="B41" s="218" t="s">
        <v>2998</v>
      </c>
      <c r="C41" s="212" t="s">
        <v>2999</v>
      </c>
      <c r="D41" s="212"/>
      <c r="E41" s="212" t="s">
        <v>1753</v>
      </c>
      <c r="F41" s="213" t="s">
        <v>57</v>
      </c>
      <c r="G41" s="333">
        <v>1</v>
      </c>
      <c r="H41" s="334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16.2" x14ac:dyDescent="0.3">
      <c r="A42" s="217">
        <f>A41+1</f>
        <v>28</v>
      </c>
      <c r="B42" s="218" t="s">
        <v>2987</v>
      </c>
      <c r="C42" s="212"/>
      <c r="D42" s="212"/>
      <c r="E42" s="212"/>
      <c r="F42" s="213" t="s">
        <v>57</v>
      </c>
      <c r="G42" s="333">
        <v>1</v>
      </c>
      <c r="H42" s="334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6.2" x14ac:dyDescent="0.3">
      <c r="A43" s="217">
        <f t="shared" ref="A43:A45" si="5">A42+1</f>
        <v>29</v>
      </c>
      <c r="B43" s="218" t="s">
        <v>2988</v>
      </c>
      <c r="C43" s="212" t="s">
        <v>2989</v>
      </c>
      <c r="D43" s="212"/>
      <c r="E43" s="212"/>
      <c r="F43" s="213" t="s">
        <v>57</v>
      </c>
      <c r="G43" s="333">
        <v>2</v>
      </c>
      <c r="H43" s="334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6.2" x14ac:dyDescent="0.3">
      <c r="A44" s="217">
        <f t="shared" si="5"/>
        <v>30</v>
      </c>
      <c r="B44" s="218" t="s">
        <v>3000</v>
      </c>
      <c r="C44" s="212" t="s">
        <v>3001</v>
      </c>
      <c r="D44" s="212"/>
      <c r="E44" s="212" t="s">
        <v>1753</v>
      </c>
      <c r="F44" s="213" t="s">
        <v>57</v>
      </c>
      <c r="G44" s="333">
        <v>1</v>
      </c>
      <c r="H44" s="334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16.2" x14ac:dyDescent="0.3">
      <c r="A45" s="217">
        <f t="shared" si="5"/>
        <v>31</v>
      </c>
      <c r="B45" s="218" t="s">
        <v>2992</v>
      </c>
      <c r="C45" s="212" t="s">
        <v>2993</v>
      </c>
      <c r="D45" s="212"/>
      <c r="E45" s="212" t="s">
        <v>1753</v>
      </c>
      <c r="F45" s="213" t="s">
        <v>57</v>
      </c>
      <c r="G45" s="333">
        <v>1</v>
      </c>
      <c r="H45" s="334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6.2" x14ac:dyDescent="0.3">
      <c r="A46" s="211"/>
      <c r="B46" s="189" t="s">
        <v>3006</v>
      </c>
      <c r="C46" s="212"/>
      <c r="D46" s="214"/>
      <c r="E46" s="221"/>
      <c r="F46" s="214"/>
      <c r="G46" s="322"/>
      <c r="H46" s="323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6.2" x14ac:dyDescent="0.3">
      <c r="A47" s="211"/>
      <c r="B47" s="189" t="s">
        <v>2959</v>
      </c>
      <c r="C47" s="222"/>
      <c r="D47" s="213"/>
      <c r="E47" s="221"/>
      <c r="F47" s="213"/>
      <c r="G47" s="322"/>
      <c r="H47" s="323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6.2" x14ac:dyDescent="0.3">
      <c r="A48" s="217">
        <f>A45+1</f>
        <v>32</v>
      </c>
      <c r="B48" s="218" t="s">
        <v>2995</v>
      </c>
      <c r="C48" s="215" t="s">
        <v>2996</v>
      </c>
      <c r="D48" s="216"/>
      <c r="E48" s="212" t="s">
        <v>1753</v>
      </c>
      <c r="F48" s="212" t="s">
        <v>57</v>
      </c>
      <c r="G48" s="333">
        <v>1</v>
      </c>
      <c r="H48" s="334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6.2" x14ac:dyDescent="0.3">
      <c r="A49" s="217"/>
      <c r="B49" s="218" t="s">
        <v>2997</v>
      </c>
      <c r="C49" s="215"/>
      <c r="D49" s="216"/>
      <c r="E49" s="212"/>
      <c r="F49" s="212"/>
      <c r="G49" s="322"/>
      <c r="H49" s="323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6.2" x14ac:dyDescent="0.3">
      <c r="A50" s="217">
        <f>A48+1</f>
        <v>33</v>
      </c>
      <c r="B50" s="218" t="s">
        <v>2964</v>
      </c>
      <c r="C50" s="212" t="s">
        <v>2963</v>
      </c>
      <c r="D50" s="212"/>
      <c r="E50" s="212" t="s">
        <v>1753</v>
      </c>
      <c r="F50" s="212" t="s">
        <v>57</v>
      </c>
      <c r="G50" s="333">
        <v>1</v>
      </c>
      <c r="H50" s="334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6.2" x14ac:dyDescent="0.3">
      <c r="A51" s="217">
        <f t="shared" ref="A51:A52" si="6">A50+1</f>
        <v>34</v>
      </c>
      <c r="B51" s="218" t="s">
        <v>2965</v>
      </c>
      <c r="C51" s="212" t="s">
        <v>2966</v>
      </c>
      <c r="D51" s="212"/>
      <c r="E51" s="212" t="s">
        <v>1753</v>
      </c>
      <c r="F51" s="212" t="s">
        <v>57</v>
      </c>
      <c r="G51" s="333">
        <v>1</v>
      </c>
      <c r="H51" s="334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6.2" x14ac:dyDescent="0.3">
      <c r="A52" s="217">
        <f t="shared" si="6"/>
        <v>35</v>
      </c>
      <c r="B52" s="218" t="s">
        <v>2967</v>
      </c>
      <c r="C52" s="215" t="s">
        <v>2968</v>
      </c>
      <c r="D52" s="216"/>
      <c r="E52" s="212" t="s">
        <v>1753</v>
      </c>
      <c r="F52" s="212" t="s">
        <v>57</v>
      </c>
      <c r="G52" s="335">
        <v>4</v>
      </c>
      <c r="H52" s="336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6.2" x14ac:dyDescent="0.3">
      <c r="A53" s="217"/>
      <c r="B53" s="218" t="s">
        <v>2970</v>
      </c>
      <c r="C53" s="215"/>
      <c r="D53" s="216"/>
      <c r="E53" s="212"/>
      <c r="F53" s="212"/>
      <c r="G53" s="322"/>
      <c r="H53" s="323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6.2" x14ac:dyDescent="0.3">
      <c r="A54" s="217">
        <f>A52+1</f>
        <v>36</v>
      </c>
      <c r="B54" s="218" t="s">
        <v>2971</v>
      </c>
      <c r="C54" s="212" t="s">
        <v>2972</v>
      </c>
      <c r="D54" s="216"/>
      <c r="E54" s="212"/>
      <c r="F54" s="212"/>
      <c r="G54" s="333">
        <v>1</v>
      </c>
      <c r="H54" s="334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6.2" x14ac:dyDescent="0.3">
      <c r="A55" s="217"/>
      <c r="B55" s="218" t="s">
        <v>2973</v>
      </c>
      <c r="C55" s="212"/>
      <c r="D55" s="216"/>
      <c r="E55" s="212"/>
      <c r="F55" s="212"/>
      <c r="G55" s="322"/>
      <c r="H55" s="323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6.2" x14ac:dyDescent="0.3">
      <c r="A56" s="217">
        <f>A54+1</f>
        <v>37</v>
      </c>
      <c r="B56" s="218" t="s">
        <v>2974</v>
      </c>
      <c r="C56" s="212" t="s">
        <v>2975</v>
      </c>
      <c r="D56" s="212"/>
      <c r="E56" s="212" t="s">
        <v>1753</v>
      </c>
      <c r="F56" s="212" t="s">
        <v>57</v>
      </c>
      <c r="G56" s="335">
        <v>12</v>
      </c>
      <c r="H56" s="336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6.2" x14ac:dyDescent="0.3">
      <c r="A57" s="217">
        <f>A56+1</f>
        <v>38</v>
      </c>
      <c r="B57" s="218" t="s">
        <v>2976</v>
      </c>
      <c r="C57" s="212" t="s">
        <v>2977</v>
      </c>
      <c r="D57" s="212"/>
      <c r="E57" s="212" t="s">
        <v>1753</v>
      </c>
      <c r="F57" s="212" t="s">
        <v>57</v>
      </c>
      <c r="G57" s="333">
        <v>1</v>
      </c>
      <c r="H57" s="334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16.2" x14ac:dyDescent="0.3">
      <c r="A58" s="217">
        <f t="shared" ref="A58:A60" si="7">A57+1</f>
        <v>39</v>
      </c>
      <c r="B58" s="218" t="s">
        <v>2978</v>
      </c>
      <c r="C58" s="212" t="s">
        <v>2979</v>
      </c>
      <c r="D58" s="212"/>
      <c r="E58" s="212" t="s">
        <v>1753</v>
      </c>
      <c r="F58" s="212" t="s">
        <v>57</v>
      </c>
      <c r="G58" s="335">
        <v>3</v>
      </c>
      <c r="H58" s="336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6.2" x14ac:dyDescent="0.3">
      <c r="A59" s="217">
        <f t="shared" si="7"/>
        <v>40</v>
      </c>
      <c r="B59" s="218" t="s">
        <v>2980</v>
      </c>
      <c r="C59" s="212" t="s">
        <v>2981</v>
      </c>
      <c r="D59" s="212"/>
      <c r="E59" s="212" t="s">
        <v>1753</v>
      </c>
      <c r="F59" s="212" t="s">
        <v>57</v>
      </c>
      <c r="G59" s="322">
        <v>6</v>
      </c>
      <c r="H59" s="323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6.2" x14ac:dyDescent="0.3">
      <c r="A60" s="217">
        <f t="shared" si="7"/>
        <v>41</v>
      </c>
      <c r="B60" s="218" t="s">
        <v>2982</v>
      </c>
      <c r="C60" s="212" t="s">
        <v>2983</v>
      </c>
      <c r="D60" s="212"/>
      <c r="E60" s="212" t="s">
        <v>1753</v>
      </c>
      <c r="F60" s="213" t="s">
        <v>57</v>
      </c>
      <c r="G60" s="333">
        <v>1</v>
      </c>
      <c r="H60" s="334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16.2" x14ac:dyDescent="0.3">
      <c r="A61" s="217"/>
      <c r="B61" s="218" t="s">
        <v>2984</v>
      </c>
      <c r="C61" s="219"/>
      <c r="D61" s="212"/>
      <c r="E61" s="212"/>
      <c r="F61" s="213"/>
      <c r="G61" s="322"/>
      <c r="H61" s="323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6.2" x14ac:dyDescent="0.3">
      <c r="A62" s="217">
        <f>A60+1</f>
        <v>42</v>
      </c>
      <c r="B62" s="218" t="s">
        <v>2998</v>
      </c>
      <c r="C62" s="212" t="s">
        <v>2999</v>
      </c>
      <c r="D62" s="212"/>
      <c r="E62" s="212" t="s">
        <v>1753</v>
      </c>
      <c r="F62" s="213" t="s">
        <v>57</v>
      </c>
      <c r="G62" s="333">
        <v>1</v>
      </c>
      <c r="H62" s="334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6.2" x14ac:dyDescent="0.3">
      <c r="A63" s="217">
        <f>A62+1</f>
        <v>43</v>
      </c>
      <c r="B63" s="218" t="s">
        <v>2987</v>
      </c>
      <c r="C63" s="212"/>
      <c r="D63" s="212"/>
      <c r="E63" s="212"/>
      <c r="F63" s="213" t="s">
        <v>57</v>
      </c>
      <c r="G63" s="333">
        <v>1</v>
      </c>
      <c r="H63" s="334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6.2" x14ac:dyDescent="0.3">
      <c r="A64" s="217">
        <f t="shared" ref="A64:A66" si="8">A63+1</f>
        <v>44</v>
      </c>
      <c r="B64" s="218" t="s">
        <v>2988</v>
      </c>
      <c r="C64" s="212" t="s">
        <v>2989</v>
      </c>
      <c r="D64" s="212"/>
      <c r="E64" s="212"/>
      <c r="F64" s="213" t="s">
        <v>57</v>
      </c>
      <c r="G64" s="333">
        <v>2</v>
      </c>
      <c r="H64" s="334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6.2" x14ac:dyDescent="0.3">
      <c r="A65" s="217">
        <f t="shared" si="8"/>
        <v>45</v>
      </c>
      <c r="B65" s="218" t="s">
        <v>3000</v>
      </c>
      <c r="C65" s="212" t="s">
        <v>3001</v>
      </c>
      <c r="D65" s="212"/>
      <c r="E65" s="212" t="s">
        <v>1753</v>
      </c>
      <c r="F65" s="213" t="s">
        <v>57</v>
      </c>
      <c r="G65" s="333">
        <v>1</v>
      </c>
      <c r="H65" s="334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6.2" x14ac:dyDescent="0.3">
      <c r="A66" s="217">
        <f t="shared" si="8"/>
        <v>46</v>
      </c>
      <c r="B66" s="218" t="s">
        <v>2992</v>
      </c>
      <c r="C66" s="212" t="s">
        <v>2993</v>
      </c>
      <c r="D66" s="212"/>
      <c r="E66" s="212" t="s">
        <v>1753</v>
      </c>
      <c r="F66" s="213" t="s">
        <v>57</v>
      </c>
      <c r="G66" s="333">
        <v>1</v>
      </c>
      <c r="H66" s="334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6.2" x14ac:dyDescent="0.3">
      <c r="A67" s="211"/>
      <c r="B67" s="189" t="s">
        <v>3007</v>
      </c>
      <c r="C67" s="212"/>
      <c r="D67" s="213"/>
      <c r="E67" s="214"/>
      <c r="F67" s="214"/>
      <c r="G67" s="322"/>
      <c r="H67" s="323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6.2" x14ac:dyDescent="0.3">
      <c r="A68" s="211"/>
      <c r="B68" s="189" t="s">
        <v>2959</v>
      </c>
      <c r="C68" s="215"/>
      <c r="D68" s="216"/>
      <c r="E68" s="216"/>
      <c r="F68" s="216"/>
      <c r="G68" s="322"/>
      <c r="H68" s="323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6.2" x14ac:dyDescent="0.3">
      <c r="A69" s="217">
        <f>A66+1</f>
        <v>47</v>
      </c>
      <c r="B69" s="218" t="s">
        <v>2995</v>
      </c>
      <c r="C69" s="215" t="s">
        <v>2996</v>
      </c>
      <c r="D69" s="216"/>
      <c r="E69" s="212" t="s">
        <v>1753</v>
      </c>
      <c r="F69" s="212" t="s">
        <v>57</v>
      </c>
      <c r="G69" s="333">
        <v>1</v>
      </c>
      <c r="H69" s="334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6.2" x14ac:dyDescent="0.3">
      <c r="A70" s="217"/>
      <c r="B70" s="218" t="s">
        <v>2997</v>
      </c>
      <c r="C70" s="215"/>
      <c r="D70" s="216"/>
      <c r="E70" s="212"/>
      <c r="F70" s="212"/>
      <c r="G70" s="322"/>
      <c r="H70" s="323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6.2" x14ac:dyDescent="0.3">
      <c r="A71" s="217">
        <f>A69+1</f>
        <v>48</v>
      </c>
      <c r="B71" s="218" t="s">
        <v>2964</v>
      </c>
      <c r="C71" s="212" t="s">
        <v>2963</v>
      </c>
      <c r="D71" s="212"/>
      <c r="E71" s="212" t="s">
        <v>1753</v>
      </c>
      <c r="F71" s="212" t="s">
        <v>57</v>
      </c>
      <c r="G71" s="333">
        <v>1</v>
      </c>
      <c r="H71" s="334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6.2" x14ac:dyDescent="0.3">
      <c r="A72" s="217">
        <f t="shared" ref="A72:A73" si="9">A71+1</f>
        <v>49</v>
      </c>
      <c r="B72" s="218" t="s">
        <v>2965</v>
      </c>
      <c r="C72" s="212" t="s">
        <v>2966</v>
      </c>
      <c r="D72" s="212"/>
      <c r="E72" s="212" t="s">
        <v>1753</v>
      </c>
      <c r="F72" s="212" t="s">
        <v>57</v>
      </c>
      <c r="G72" s="333">
        <v>1</v>
      </c>
      <c r="H72" s="334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6.2" x14ac:dyDescent="0.3">
      <c r="A73" s="217">
        <f t="shared" si="9"/>
        <v>50</v>
      </c>
      <c r="B73" s="218" t="s">
        <v>2967</v>
      </c>
      <c r="C73" s="215" t="s">
        <v>2968</v>
      </c>
      <c r="D73" s="216"/>
      <c r="E73" s="212" t="s">
        <v>1753</v>
      </c>
      <c r="F73" s="212" t="s">
        <v>57</v>
      </c>
      <c r="G73" s="335">
        <v>4</v>
      </c>
      <c r="H73" s="336"/>
      <c r="I73" s="15"/>
      <c r="J73" s="15"/>
      <c r="K73" s="15"/>
      <c r="L73" s="15"/>
      <c r="M73" s="15"/>
      <c r="N73" s="15"/>
      <c r="O73" s="15"/>
      <c r="P73" s="15"/>
      <c r="Q73" s="15"/>
    </row>
    <row r="74" spans="1:17" ht="16.2" x14ac:dyDescent="0.3">
      <c r="A74" s="217"/>
      <c r="B74" s="218" t="s">
        <v>2970</v>
      </c>
      <c r="C74" s="215"/>
      <c r="D74" s="216"/>
      <c r="E74" s="212"/>
      <c r="F74" s="212"/>
      <c r="G74" s="322"/>
      <c r="H74" s="323"/>
      <c r="I74" s="15"/>
      <c r="J74" s="15"/>
      <c r="K74" s="15"/>
      <c r="L74" s="15"/>
      <c r="M74" s="15"/>
      <c r="N74" s="15"/>
      <c r="O74" s="15"/>
      <c r="P74" s="15"/>
      <c r="Q74" s="15"/>
    </row>
    <row r="75" spans="1:17" ht="16.2" x14ac:dyDescent="0.3">
      <c r="A75" s="217">
        <f>A73+1</f>
        <v>51</v>
      </c>
      <c r="B75" s="218" t="s">
        <v>2971</v>
      </c>
      <c r="C75" s="212" t="s">
        <v>2972</v>
      </c>
      <c r="D75" s="216"/>
      <c r="E75" s="212"/>
      <c r="F75" s="212"/>
      <c r="G75" s="333">
        <v>1</v>
      </c>
      <c r="H75" s="334"/>
      <c r="I75" s="15"/>
      <c r="J75" s="15"/>
      <c r="K75" s="15"/>
      <c r="L75" s="15"/>
      <c r="M75" s="15"/>
      <c r="N75" s="15"/>
      <c r="O75" s="15"/>
      <c r="P75" s="15"/>
      <c r="Q75" s="15"/>
    </row>
    <row r="76" spans="1:17" ht="16.2" x14ac:dyDescent="0.3">
      <c r="A76" s="217"/>
      <c r="B76" s="218" t="s">
        <v>2973</v>
      </c>
      <c r="C76" s="212"/>
      <c r="D76" s="216"/>
      <c r="E76" s="212"/>
      <c r="F76" s="212"/>
      <c r="G76" s="322"/>
      <c r="H76" s="323"/>
      <c r="I76" s="15"/>
      <c r="J76" s="15"/>
      <c r="K76" s="15"/>
      <c r="L76" s="15"/>
      <c r="M76" s="15"/>
      <c r="N76" s="15"/>
      <c r="O76" s="15"/>
      <c r="P76" s="15"/>
      <c r="Q76" s="15"/>
    </row>
    <row r="77" spans="1:17" ht="16.2" x14ac:dyDescent="0.3">
      <c r="A77" s="217">
        <f>A75+1</f>
        <v>52</v>
      </c>
      <c r="B77" s="218" t="s">
        <v>2974</v>
      </c>
      <c r="C77" s="212" t="s">
        <v>2975</v>
      </c>
      <c r="D77" s="212"/>
      <c r="E77" s="212" t="s">
        <v>1753</v>
      </c>
      <c r="F77" s="212" t="s">
        <v>57</v>
      </c>
      <c r="G77" s="335">
        <v>12</v>
      </c>
      <c r="H77" s="336"/>
      <c r="I77" s="15"/>
      <c r="J77" s="15"/>
      <c r="K77" s="15"/>
      <c r="L77" s="15"/>
      <c r="M77" s="15"/>
      <c r="N77" s="15"/>
      <c r="O77" s="15"/>
      <c r="P77" s="15"/>
      <c r="Q77" s="15"/>
    </row>
    <row r="78" spans="1:17" ht="16.2" x14ac:dyDescent="0.3">
      <c r="A78" s="217">
        <f>A77+1</f>
        <v>53</v>
      </c>
      <c r="B78" s="218" t="s">
        <v>2976</v>
      </c>
      <c r="C78" s="212" t="s">
        <v>2977</v>
      </c>
      <c r="D78" s="212"/>
      <c r="E78" s="212" t="s">
        <v>1753</v>
      </c>
      <c r="F78" s="212" t="s">
        <v>57</v>
      </c>
      <c r="G78" s="333">
        <v>1</v>
      </c>
      <c r="H78" s="334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6.2" x14ac:dyDescent="0.3">
      <c r="A79" s="217">
        <f t="shared" ref="A79:A81" si="10">A78+1</f>
        <v>54</v>
      </c>
      <c r="B79" s="218" t="s">
        <v>2978</v>
      </c>
      <c r="C79" s="212" t="s">
        <v>2979</v>
      </c>
      <c r="D79" s="212"/>
      <c r="E79" s="212" t="s">
        <v>1753</v>
      </c>
      <c r="F79" s="212" t="s">
        <v>57</v>
      </c>
      <c r="G79" s="335">
        <v>3</v>
      </c>
      <c r="H79" s="336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16.2" x14ac:dyDescent="0.3">
      <c r="A80" s="217">
        <f t="shared" si="10"/>
        <v>55</v>
      </c>
      <c r="B80" s="218" t="s">
        <v>2980</v>
      </c>
      <c r="C80" s="212" t="s">
        <v>2981</v>
      </c>
      <c r="D80" s="212"/>
      <c r="E80" s="212" t="s">
        <v>1753</v>
      </c>
      <c r="F80" s="212" t="s">
        <v>57</v>
      </c>
      <c r="G80" s="322">
        <v>6</v>
      </c>
      <c r="H80" s="323"/>
      <c r="I80" s="15"/>
      <c r="J80" s="15"/>
      <c r="K80" s="15"/>
      <c r="L80" s="15"/>
      <c r="M80" s="15"/>
      <c r="N80" s="15"/>
      <c r="O80" s="15"/>
      <c r="P80" s="15"/>
      <c r="Q80" s="15"/>
    </row>
    <row r="81" spans="1:17" ht="16.2" x14ac:dyDescent="0.3">
      <c r="A81" s="217">
        <f t="shared" si="10"/>
        <v>56</v>
      </c>
      <c r="B81" s="218" t="s">
        <v>2982</v>
      </c>
      <c r="C81" s="212" t="s">
        <v>2983</v>
      </c>
      <c r="D81" s="212"/>
      <c r="E81" s="212" t="s">
        <v>1753</v>
      </c>
      <c r="F81" s="213" t="s">
        <v>57</v>
      </c>
      <c r="G81" s="333">
        <v>1</v>
      </c>
      <c r="H81" s="334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16.2" x14ac:dyDescent="0.3">
      <c r="A82" s="217"/>
      <c r="B82" s="218" t="s">
        <v>2984</v>
      </c>
      <c r="C82" s="219"/>
      <c r="D82" s="212"/>
      <c r="E82" s="212"/>
      <c r="F82" s="213"/>
      <c r="G82" s="322"/>
      <c r="H82" s="323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16.2" x14ac:dyDescent="0.3">
      <c r="A83" s="217">
        <f>A81+1</f>
        <v>57</v>
      </c>
      <c r="B83" s="218" t="s">
        <v>2998</v>
      </c>
      <c r="C83" s="212" t="s">
        <v>2999</v>
      </c>
      <c r="D83" s="212"/>
      <c r="E83" s="212" t="s">
        <v>1753</v>
      </c>
      <c r="F83" s="213" t="s">
        <v>57</v>
      </c>
      <c r="G83" s="333">
        <v>1</v>
      </c>
      <c r="H83" s="334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16.2" x14ac:dyDescent="0.3">
      <c r="A84" s="217">
        <f>A83+1</f>
        <v>58</v>
      </c>
      <c r="B84" s="218" t="s">
        <v>2987</v>
      </c>
      <c r="C84" s="212"/>
      <c r="D84" s="212"/>
      <c r="E84" s="212"/>
      <c r="F84" s="213" t="s">
        <v>57</v>
      </c>
      <c r="G84" s="333">
        <v>1</v>
      </c>
      <c r="H84" s="334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16.2" x14ac:dyDescent="0.3">
      <c r="A85" s="217">
        <f t="shared" ref="A85:A87" si="11">A84+1</f>
        <v>59</v>
      </c>
      <c r="B85" s="218" t="s">
        <v>2988</v>
      </c>
      <c r="C85" s="212" t="s">
        <v>2989</v>
      </c>
      <c r="D85" s="212"/>
      <c r="E85" s="212"/>
      <c r="F85" s="213" t="s">
        <v>57</v>
      </c>
      <c r="G85" s="333">
        <v>2</v>
      </c>
      <c r="H85" s="334"/>
      <c r="I85" s="15"/>
      <c r="J85" s="15"/>
      <c r="K85" s="15"/>
      <c r="L85" s="15"/>
      <c r="M85" s="15"/>
      <c r="N85" s="15"/>
      <c r="O85" s="15"/>
      <c r="P85" s="15"/>
      <c r="Q85" s="15"/>
    </row>
    <row r="86" spans="1:17" ht="16.2" x14ac:dyDescent="0.3">
      <c r="A86" s="217">
        <f t="shared" si="11"/>
        <v>60</v>
      </c>
      <c r="B86" s="218" t="s">
        <v>3000</v>
      </c>
      <c r="C86" s="212" t="s">
        <v>3001</v>
      </c>
      <c r="D86" s="212"/>
      <c r="E86" s="212" t="s">
        <v>1753</v>
      </c>
      <c r="F86" s="213" t="s">
        <v>57</v>
      </c>
      <c r="G86" s="333">
        <v>1</v>
      </c>
      <c r="H86" s="334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16.2" x14ac:dyDescent="0.3">
      <c r="A87" s="217">
        <f t="shared" si="11"/>
        <v>61</v>
      </c>
      <c r="B87" s="218" t="s">
        <v>2992</v>
      </c>
      <c r="C87" s="212" t="s">
        <v>2993</v>
      </c>
      <c r="D87" s="212"/>
      <c r="E87" s="212" t="s">
        <v>1753</v>
      </c>
      <c r="F87" s="213" t="s">
        <v>57</v>
      </c>
      <c r="G87" s="333">
        <v>1</v>
      </c>
      <c r="H87" s="334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16.2" x14ac:dyDescent="0.3">
      <c r="A88" s="211"/>
      <c r="B88" s="189" t="s">
        <v>3008</v>
      </c>
      <c r="C88" s="212"/>
      <c r="D88" s="214"/>
      <c r="E88" s="221"/>
      <c r="F88" s="214"/>
      <c r="G88" s="322"/>
      <c r="H88" s="323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16.2" x14ac:dyDescent="0.3">
      <c r="A89" s="211"/>
      <c r="B89" s="189" t="s">
        <v>2959</v>
      </c>
      <c r="C89" s="222"/>
      <c r="D89" s="213"/>
      <c r="E89" s="221"/>
      <c r="F89" s="213"/>
      <c r="G89" s="322"/>
      <c r="H89" s="323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16.2" x14ac:dyDescent="0.3">
      <c r="A90" s="217">
        <f>A87+1</f>
        <v>62</v>
      </c>
      <c r="B90" s="218" t="s">
        <v>2995</v>
      </c>
      <c r="C90" s="215" t="s">
        <v>2996</v>
      </c>
      <c r="D90" s="216"/>
      <c r="E90" s="212" t="s">
        <v>1753</v>
      </c>
      <c r="F90" s="212" t="s">
        <v>57</v>
      </c>
      <c r="G90" s="333">
        <v>1</v>
      </c>
      <c r="H90" s="334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16.2" x14ac:dyDescent="0.3">
      <c r="A91" s="217"/>
      <c r="B91" s="218" t="s">
        <v>2997</v>
      </c>
      <c r="C91" s="215"/>
      <c r="D91" s="216"/>
      <c r="E91" s="212"/>
      <c r="F91" s="212"/>
      <c r="G91" s="322"/>
      <c r="H91" s="323"/>
      <c r="I91" s="15"/>
      <c r="J91" s="15"/>
      <c r="K91" s="15"/>
      <c r="L91" s="15"/>
      <c r="M91" s="15"/>
      <c r="N91" s="15"/>
      <c r="O91" s="15"/>
      <c r="P91" s="15"/>
      <c r="Q91" s="15"/>
    </row>
    <row r="92" spans="1:17" ht="16.2" x14ac:dyDescent="0.3">
      <c r="A92" s="217">
        <f>A90+1</f>
        <v>63</v>
      </c>
      <c r="B92" s="218" t="s">
        <v>2964</v>
      </c>
      <c r="C92" s="212" t="s">
        <v>2963</v>
      </c>
      <c r="D92" s="212"/>
      <c r="E92" s="212" t="s">
        <v>1753</v>
      </c>
      <c r="F92" s="212" t="s">
        <v>57</v>
      </c>
      <c r="G92" s="333">
        <v>1</v>
      </c>
      <c r="H92" s="334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16.2" x14ac:dyDescent="0.3">
      <c r="A93" s="217">
        <f t="shared" ref="A93:A94" si="12">A92+1</f>
        <v>64</v>
      </c>
      <c r="B93" s="218" t="s">
        <v>2965</v>
      </c>
      <c r="C93" s="212" t="s">
        <v>2966</v>
      </c>
      <c r="D93" s="212"/>
      <c r="E93" s="212" t="s">
        <v>1753</v>
      </c>
      <c r="F93" s="212" t="s">
        <v>57</v>
      </c>
      <c r="G93" s="333">
        <v>1</v>
      </c>
      <c r="H93" s="334"/>
      <c r="I93" s="15"/>
      <c r="J93" s="15"/>
      <c r="K93" s="15"/>
      <c r="L93" s="15"/>
      <c r="M93" s="15"/>
      <c r="N93" s="15"/>
      <c r="O93" s="15"/>
      <c r="P93" s="15"/>
      <c r="Q93" s="15"/>
    </row>
    <row r="94" spans="1:17" ht="16.2" x14ac:dyDescent="0.3">
      <c r="A94" s="217">
        <f t="shared" si="12"/>
        <v>65</v>
      </c>
      <c r="B94" s="218" t="s">
        <v>2967</v>
      </c>
      <c r="C94" s="215" t="s">
        <v>2968</v>
      </c>
      <c r="D94" s="216"/>
      <c r="E94" s="212" t="s">
        <v>1753</v>
      </c>
      <c r="F94" s="212" t="s">
        <v>57</v>
      </c>
      <c r="G94" s="335">
        <v>4</v>
      </c>
      <c r="H94" s="336"/>
      <c r="I94" s="15"/>
      <c r="J94" s="15"/>
      <c r="K94" s="15"/>
      <c r="L94" s="15"/>
      <c r="M94" s="15"/>
      <c r="N94" s="15"/>
      <c r="O94" s="15"/>
      <c r="P94" s="15"/>
      <c r="Q94" s="15"/>
    </row>
    <row r="95" spans="1:17" ht="16.2" x14ac:dyDescent="0.3">
      <c r="A95" s="217"/>
      <c r="B95" s="218" t="s">
        <v>2970</v>
      </c>
      <c r="C95" s="215"/>
      <c r="D95" s="216"/>
      <c r="E95" s="212"/>
      <c r="F95" s="212"/>
      <c r="G95" s="322"/>
      <c r="H95" s="323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6.2" x14ac:dyDescent="0.3">
      <c r="A96" s="217">
        <f>A94+1</f>
        <v>66</v>
      </c>
      <c r="B96" s="218" t="s">
        <v>2971</v>
      </c>
      <c r="C96" s="212" t="s">
        <v>2972</v>
      </c>
      <c r="D96" s="216"/>
      <c r="E96" s="212"/>
      <c r="F96" s="212"/>
      <c r="G96" s="333">
        <v>1</v>
      </c>
      <c r="H96" s="334"/>
      <c r="I96" s="15"/>
      <c r="J96" s="15"/>
      <c r="K96" s="15"/>
      <c r="L96" s="15"/>
      <c r="M96" s="15"/>
      <c r="N96" s="15"/>
      <c r="O96" s="15"/>
      <c r="P96" s="15"/>
      <c r="Q96" s="15"/>
    </row>
    <row r="97" spans="1:17" ht="16.2" x14ac:dyDescent="0.3">
      <c r="A97" s="217"/>
      <c r="B97" s="218" t="s">
        <v>2973</v>
      </c>
      <c r="C97" s="212"/>
      <c r="D97" s="216"/>
      <c r="E97" s="212"/>
      <c r="F97" s="212"/>
      <c r="G97" s="322"/>
      <c r="H97" s="323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6.2" x14ac:dyDescent="0.3">
      <c r="A98" s="217">
        <f>A96+1</f>
        <v>67</v>
      </c>
      <c r="B98" s="218" t="s">
        <v>2974</v>
      </c>
      <c r="C98" s="212" t="s">
        <v>2975</v>
      </c>
      <c r="D98" s="212"/>
      <c r="E98" s="212" t="s">
        <v>1753</v>
      </c>
      <c r="F98" s="212" t="s">
        <v>57</v>
      </c>
      <c r="G98" s="335">
        <v>12</v>
      </c>
      <c r="H98" s="336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16.2" x14ac:dyDescent="0.3">
      <c r="A99" s="217">
        <f>A98+1</f>
        <v>68</v>
      </c>
      <c r="B99" s="218" t="s">
        <v>2976</v>
      </c>
      <c r="C99" s="212" t="s">
        <v>2977</v>
      </c>
      <c r="D99" s="212"/>
      <c r="E99" s="212" t="s">
        <v>1753</v>
      </c>
      <c r="F99" s="212" t="s">
        <v>57</v>
      </c>
      <c r="G99" s="333">
        <v>1</v>
      </c>
      <c r="H99" s="334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t="16.2" x14ac:dyDescent="0.3">
      <c r="A100" s="217">
        <f t="shared" ref="A100:A102" si="13">A99+1</f>
        <v>69</v>
      </c>
      <c r="B100" s="218" t="s">
        <v>2978</v>
      </c>
      <c r="C100" s="212" t="s">
        <v>2979</v>
      </c>
      <c r="D100" s="212"/>
      <c r="E100" s="212" t="s">
        <v>1753</v>
      </c>
      <c r="F100" s="212" t="s">
        <v>57</v>
      </c>
      <c r="G100" s="335">
        <v>3</v>
      </c>
      <c r="H100" s="336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16.2" x14ac:dyDescent="0.3">
      <c r="A101" s="217">
        <f t="shared" si="13"/>
        <v>70</v>
      </c>
      <c r="B101" s="218" t="s">
        <v>2980</v>
      </c>
      <c r="C101" s="212" t="s">
        <v>2981</v>
      </c>
      <c r="D101" s="212"/>
      <c r="E101" s="212" t="s">
        <v>1753</v>
      </c>
      <c r="F101" s="212" t="s">
        <v>57</v>
      </c>
      <c r="G101" s="322">
        <v>6</v>
      </c>
      <c r="H101" s="323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6.2" x14ac:dyDescent="0.3">
      <c r="A102" s="217">
        <f t="shared" si="13"/>
        <v>71</v>
      </c>
      <c r="B102" s="218" t="s">
        <v>2982</v>
      </c>
      <c r="C102" s="212" t="s">
        <v>2983</v>
      </c>
      <c r="D102" s="212"/>
      <c r="E102" s="212" t="s">
        <v>1753</v>
      </c>
      <c r="F102" s="213" t="s">
        <v>57</v>
      </c>
      <c r="G102" s="333">
        <v>1</v>
      </c>
      <c r="H102" s="334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16.2" x14ac:dyDescent="0.3">
      <c r="A103" s="217"/>
      <c r="B103" s="218" t="s">
        <v>2984</v>
      </c>
      <c r="C103" s="219"/>
      <c r="D103" s="212"/>
      <c r="E103" s="212"/>
      <c r="F103" s="213"/>
      <c r="G103" s="322"/>
      <c r="H103" s="323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t="16.2" x14ac:dyDescent="0.3">
      <c r="A104" s="217">
        <f>A102+1</f>
        <v>72</v>
      </c>
      <c r="B104" s="218" t="s">
        <v>2998</v>
      </c>
      <c r="C104" s="212" t="s">
        <v>2999</v>
      </c>
      <c r="D104" s="212"/>
      <c r="E104" s="212" t="s">
        <v>1753</v>
      </c>
      <c r="F104" s="213" t="s">
        <v>57</v>
      </c>
      <c r="G104" s="333">
        <v>1</v>
      </c>
      <c r="H104" s="334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t="16.2" x14ac:dyDescent="0.3">
      <c r="A105" s="217">
        <f>A104+1</f>
        <v>73</v>
      </c>
      <c r="B105" s="218" t="s">
        <v>2987</v>
      </c>
      <c r="C105" s="212"/>
      <c r="D105" s="212"/>
      <c r="E105" s="212"/>
      <c r="F105" s="213" t="s">
        <v>57</v>
      </c>
      <c r="G105" s="333">
        <v>1</v>
      </c>
      <c r="H105" s="334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t="16.2" x14ac:dyDescent="0.3">
      <c r="A106" s="217">
        <f t="shared" ref="A106:A108" si="14">A105+1</f>
        <v>74</v>
      </c>
      <c r="B106" s="218" t="s">
        <v>2988</v>
      </c>
      <c r="C106" s="212" t="s">
        <v>2989</v>
      </c>
      <c r="D106" s="212"/>
      <c r="E106" s="212"/>
      <c r="F106" s="213" t="s">
        <v>57</v>
      </c>
      <c r="G106" s="333">
        <v>2</v>
      </c>
      <c r="H106" s="334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t="16.2" x14ac:dyDescent="0.3">
      <c r="A107" s="217">
        <f t="shared" si="14"/>
        <v>75</v>
      </c>
      <c r="B107" s="218" t="s">
        <v>3000</v>
      </c>
      <c r="C107" s="212" t="s">
        <v>3001</v>
      </c>
      <c r="D107" s="212"/>
      <c r="E107" s="212" t="s">
        <v>1753</v>
      </c>
      <c r="F107" s="213" t="s">
        <v>57</v>
      </c>
      <c r="G107" s="333">
        <v>1</v>
      </c>
      <c r="H107" s="334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t="16.2" x14ac:dyDescent="0.3">
      <c r="A108" s="217">
        <f t="shared" si="14"/>
        <v>76</v>
      </c>
      <c r="B108" s="218" t="s">
        <v>2992</v>
      </c>
      <c r="C108" s="212" t="s">
        <v>2993</v>
      </c>
      <c r="D108" s="212"/>
      <c r="E108" s="212" t="s">
        <v>1753</v>
      </c>
      <c r="F108" s="213" t="s">
        <v>57</v>
      </c>
      <c r="G108" s="333">
        <v>1</v>
      </c>
      <c r="H108" s="334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ht="16.2" x14ac:dyDescent="0.3">
      <c r="A109" s="211"/>
      <c r="B109" s="189" t="s">
        <v>3009</v>
      </c>
      <c r="C109" s="212"/>
      <c r="D109" s="213"/>
      <c r="E109" s="214"/>
      <c r="F109" s="214"/>
      <c r="G109" s="322"/>
      <c r="H109" s="323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ht="16.2" x14ac:dyDescent="0.3">
      <c r="A110" s="211"/>
      <c r="B110" s="189" t="s">
        <v>2959</v>
      </c>
      <c r="C110" s="215"/>
      <c r="D110" s="216"/>
      <c r="E110" s="216"/>
      <c r="F110" s="216"/>
      <c r="G110" s="322"/>
      <c r="H110" s="323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16.2" x14ac:dyDescent="0.3">
      <c r="A111" s="217">
        <f>A108+1</f>
        <v>77</v>
      </c>
      <c r="B111" s="218" t="s">
        <v>2995</v>
      </c>
      <c r="C111" s="215" t="s">
        <v>2996</v>
      </c>
      <c r="D111" s="216"/>
      <c r="E111" s="212" t="s">
        <v>1753</v>
      </c>
      <c r="F111" s="212" t="s">
        <v>57</v>
      </c>
      <c r="G111" s="333">
        <v>1</v>
      </c>
      <c r="H111" s="334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ht="16.2" x14ac:dyDescent="0.3">
      <c r="A112" s="217"/>
      <c r="B112" s="218" t="s">
        <v>2997</v>
      </c>
      <c r="C112" s="215"/>
      <c r="D112" s="216"/>
      <c r="E112" s="212"/>
      <c r="F112" s="212"/>
      <c r="G112" s="322"/>
      <c r="H112" s="323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16.2" x14ac:dyDescent="0.3">
      <c r="A113" s="217">
        <f>A111+1</f>
        <v>78</v>
      </c>
      <c r="B113" s="218" t="s">
        <v>2964</v>
      </c>
      <c r="C113" s="212" t="s">
        <v>2963</v>
      </c>
      <c r="D113" s="212"/>
      <c r="E113" s="212" t="s">
        <v>1753</v>
      </c>
      <c r="F113" s="212" t="s">
        <v>57</v>
      </c>
      <c r="G113" s="333">
        <v>1</v>
      </c>
      <c r="H113" s="334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16.2" x14ac:dyDescent="0.3">
      <c r="A114" s="217">
        <f t="shared" ref="A114:A115" si="15">A113+1</f>
        <v>79</v>
      </c>
      <c r="B114" s="218" t="s">
        <v>2965</v>
      </c>
      <c r="C114" s="212" t="s">
        <v>2966</v>
      </c>
      <c r="D114" s="212"/>
      <c r="E114" s="212" t="s">
        <v>1753</v>
      </c>
      <c r="F114" s="212" t="s">
        <v>57</v>
      </c>
      <c r="G114" s="333">
        <v>1</v>
      </c>
      <c r="H114" s="334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16.2" x14ac:dyDescent="0.3">
      <c r="A115" s="217">
        <f t="shared" si="15"/>
        <v>80</v>
      </c>
      <c r="B115" s="218" t="s">
        <v>2967</v>
      </c>
      <c r="C115" s="215" t="s">
        <v>2968</v>
      </c>
      <c r="D115" s="216"/>
      <c r="E115" s="212" t="s">
        <v>1753</v>
      </c>
      <c r="F115" s="212" t="s">
        <v>57</v>
      </c>
      <c r="G115" s="335">
        <v>4</v>
      </c>
      <c r="H115" s="336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16.2" x14ac:dyDescent="0.3">
      <c r="A116" s="217"/>
      <c r="B116" s="218" t="s">
        <v>2970</v>
      </c>
      <c r="C116" s="215"/>
      <c r="D116" s="216"/>
      <c r="E116" s="212"/>
      <c r="F116" s="212"/>
      <c r="G116" s="322"/>
      <c r="H116" s="323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16.2" x14ac:dyDescent="0.3">
      <c r="A117" s="217">
        <f>A115+1</f>
        <v>81</v>
      </c>
      <c r="B117" s="218" t="s">
        <v>2971</v>
      </c>
      <c r="C117" s="212" t="s">
        <v>2972</v>
      </c>
      <c r="D117" s="216"/>
      <c r="E117" s="212"/>
      <c r="F117" s="212"/>
      <c r="G117" s="333">
        <v>1</v>
      </c>
      <c r="H117" s="334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16.2" x14ac:dyDescent="0.3">
      <c r="A118" s="217"/>
      <c r="B118" s="218" t="s">
        <v>2973</v>
      </c>
      <c r="C118" s="212"/>
      <c r="D118" s="216"/>
      <c r="E118" s="212"/>
      <c r="F118" s="212"/>
      <c r="G118" s="322"/>
      <c r="H118" s="323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16.2" x14ac:dyDescent="0.3">
      <c r="A119" s="217">
        <f>A117+1</f>
        <v>82</v>
      </c>
      <c r="B119" s="218" t="s">
        <v>2974</v>
      </c>
      <c r="C119" s="212" t="s">
        <v>2975</v>
      </c>
      <c r="D119" s="212"/>
      <c r="E119" s="212" t="s">
        <v>1753</v>
      </c>
      <c r="F119" s="212" t="s">
        <v>57</v>
      </c>
      <c r="G119" s="335">
        <v>12</v>
      </c>
      <c r="H119" s="336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16.2" x14ac:dyDescent="0.3">
      <c r="A120" s="217">
        <f>A119+1</f>
        <v>83</v>
      </c>
      <c r="B120" s="218" t="s">
        <v>2976</v>
      </c>
      <c r="C120" s="212" t="s">
        <v>2977</v>
      </c>
      <c r="D120" s="212"/>
      <c r="E120" s="212" t="s">
        <v>1753</v>
      </c>
      <c r="F120" s="212" t="s">
        <v>57</v>
      </c>
      <c r="G120" s="333">
        <v>1</v>
      </c>
      <c r="H120" s="334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6.2" x14ac:dyDescent="0.3">
      <c r="A121" s="217">
        <f t="shared" ref="A121:A123" si="16">A120+1</f>
        <v>84</v>
      </c>
      <c r="B121" s="218" t="s">
        <v>2978</v>
      </c>
      <c r="C121" s="212" t="s">
        <v>2979</v>
      </c>
      <c r="D121" s="212"/>
      <c r="E121" s="212" t="s">
        <v>1753</v>
      </c>
      <c r="F121" s="212" t="s">
        <v>57</v>
      </c>
      <c r="G121" s="335">
        <v>3</v>
      </c>
      <c r="H121" s="336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16.2" x14ac:dyDescent="0.3">
      <c r="A122" s="217">
        <f t="shared" si="16"/>
        <v>85</v>
      </c>
      <c r="B122" s="218" t="s">
        <v>2980</v>
      </c>
      <c r="C122" s="212" t="s">
        <v>2981</v>
      </c>
      <c r="D122" s="212"/>
      <c r="E122" s="212" t="s">
        <v>1753</v>
      </c>
      <c r="F122" s="212" t="s">
        <v>57</v>
      </c>
      <c r="G122" s="322">
        <v>6</v>
      </c>
      <c r="H122" s="323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16.2" x14ac:dyDescent="0.3">
      <c r="A123" s="217">
        <f t="shared" si="16"/>
        <v>86</v>
      </c>
      <c r="B123" s="218" t="s">
        <v>2982</v>
      </c>
      <c r="C123" s="212" t="s">
        <v>2983</v>
      </c>
      <c r="D123" s="212"/>
      <c r="E123" s="212" t="s">
        <v>1753</v>
      </c>
      <c r="F123" s="213" t="s">
        <v>57</v>
      </c>
      <c r="G123" s="333">
        <v>1</v>
      </c>
      <c r="H123" s="334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16.2" x14ac:dyDescent="0.3">
      <c r="A124" s="217"/>
      <c r="B124" s="218" t="s">
        <v>2984</v>
      </c>
      <c r="C124" s="219"/>
      <c r="D124" s="212"/>
      <c r="E124" s="212"/>
      <c r="F124" s="213"/>
      <c r="G124" s="322"/>
      <c r="H124" s="323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16.2" x14ac:dyDescent="0.3">
      <c r="A125" s="217">
        <f>A123+1</f>
        <v>87</v>
      </c>
      <c r="B125" s="218" t="s">
        <v>2998</v>
      </c>
      <c r="C125" s="212" t="s">
        <v>2999</v>
      </c>
      <c r="D125" s="212"/>
      <c r="E125" s="212" t="s">
        <v>1753</v>
      </c>
      <c r="F125" s="213" t="s">
        <v>57</v>
      </c>
      <c r="G125" s="333">
        <v>1</v>
      </c>
      <c r="H125" s="334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16.2" x14ac:dyDescent="0.3">
      <c r="A126" s="217">
        <f>A125+1</f>
        <v>88</v>
      </c>
      <c r="B126" s="218" t="s">
        <v>2987</v>
      </c>
      <c r="C126" s="212"/>
      <c r="D126" s="212"/>
      <c r="E126" s="212"/>
      <c r="F126" s="213" t="s">
        <v>57</v>
      </c>
      <c r="G126" s="333">
        <v>1</v>
      </c>
      <c r="H126" s="334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16.2" x14ac:dyDescent="0.3">
      <c r="A127" s="217">
        <f t="shared" ref="A127:A129" si="17">A126+1</f>
        <v>89</v>
      </c>
      <c r="B127" s="218" t="s">
        <v>2988</v>
      </c>
      <c r="C127" s="212" t="s">
        <v>2989</v>
      </c>
      <c r="D127" s="212"/>
      <c r="E127" s="212"/>
      <c r="F127" s="213" t="s">
        <v>57</v>
      </c>
      <c r="G127" s="333">
        <v>2</v>
      </c>
      <c r="H127" s="334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6.2" x14ac:dyDescent="0.3">
      <c r="A128" s="217">
        <f t="shared" si="17"/>
        <v>90</v>
      </c>
      <c r="B128" s="218" t="s">
        <v>3000</v>
      </c>
      <c r="C128" s="212" t="s">
        <v>3001</v>
      </c>
      <c r="D128" s="212"/>
      <c r="E128" s="212" t="s">
        <v>1753</v>
      </c>
      <c r="F128" s="213" t="s">
        <v>57</v>
      </c>
      <c r="G128" s="333">
        <v>1</v>
      </c>
      <c r="H128" s="334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16.2" x14ac:dyDescent="0.3">
      <c r="A129" s="217">
        <f t="shared" si="17"/>
        <v>91</v>
      </c>
      <c r="B129" s="218" t="s">
        <v>2992</v>
      </c>
      <c r="C129" s="212" t="s">
        <v>2993</v>
      </c>
      <c r="D129" s="212"/>
      <c r="E129" s="212" t="s">
        <v>1753</v>
      </c>
      <c r="F129" s="213" t="s">
        <v>57</v>
      </c>
      <c r="G129" s="333">
        <v>1</v>
      </c>
      <c r="H129" s="334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6.2" x14ac:dyDescent="0.3">
      <c r="A130" s="211"/>
      <c r="B130" s="189" t="s">
        <v>3010</v>
      </c>
      <c r="C130" s="212"/>
      <c r="D130" s="213"/>
      <c r="E130" s="214"/>
      <c r="F130" s="214"/>
      <c r="G130" s="322"/>
      <c r="H130" s="323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16.2" x14ac:dyDescent="0.3">
      <c r="A131" s="211"/>
      <c r="B131" s="189" t="s">
        <v>2959</v>
      </c>
      <c r="C131" s="215"/>
      <c r="D131" s="216"/>
      <c r="E131" s="216"/>
      <c r="F131" s="216"/>
      <c r="G131" s="322"/>
      <c r="H131" s="323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16.2" x14ac:dyDescent="0.3">
      <c r="A132" s="217">
        <f>A129+1</f>
        <v>92</v>
      </c>
      <c r="B132" s="218" t="s">
        <v>2995</v>
      </c>
      <c r="C132" s="215" t="s">
        <v>2996</v>
      </c>
      <c r="D132" s="216"/>
      <c r="E132" s="212" t="s">
        <v>1753</v>
      </c>
      <c r="F132" s="212" t="s">
        <v>57</v>
      </c>
      <c r="G132" s="333">
        <v>1</v>
      </c>
      <c r="H132" s="334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16.2" x14ac:dyDescent="0.3">
      <c r="A133" s="217"/>
      <c r="B133" s="218" t="s">
        <v>2997</v>
      </c>
      <c r="C133" s="215"/>
      <c r="D133" s="216"/>
      <c r="E133" s="212"/>
      <c r="F133" s="212"/>
      <c r="G133" s="322"/>
      <c r="H133" s="323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6.2" x14ac:dyDescent="0.3">
      <c r="A134" s="217">
        <f>A132+1</f>
        <v>93</v>
      </c>
      <c r="B134" s="218" t="s">
        <v>2964</v>
      </c>
      <c r="C134" s="212" t="s">
        <v>2963</v>
      </c>
      <c r="D134" s="212"/>
      <c r="E134" s="212" t="s">
        <v>1753</v>
      </c>
      <c r="F134" s="212" t="s">
        <v>57</v>
      </c>
      <c r="G134" s="333">
        <v>1</v>
      </c>
      <c r="H134" s="334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16.2" x14ac:dyDescent="0.3">
      <c r="A135" s="217">
        <f t="shared" ref="A135:A136" si="18">A134+1</f>
        <v>94</v>
      </c>
      <c r="B135" s="218" t="s">
        <v>2965</v>
      </c>
      <c r="C135" s="212" t="s">
        <v>2966</v>
      </c>
      <c r="D135" s="212"/>
      <c r="E135" s="212" t="s">
        <v>1753</v>
      </c>
      <c r="F135" s="212" t="s">
        <v>57</v>
      </c>
      <c r="G135" s="333">
        <v>1</v>
      </c>
      <c r="H135" s="334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16.2" x14ac:dyDescent="0.3">
      <c r="A136" s="217">
        <f t="shared" si="18"/>
        <v>95</v>
      </c>
      <c r="B136" s="218" t="s">
        <v>2967</v>
      </c>
      <c r="C136" s="215" t="s">
        <v>2968</v>
      </c>
      <c r="D136" s="216"/>
      <c r="E136" s="212" t="s">
        <v>1753</v>
      </c>
      <c r="F136" s="212" t="s">
        <v>57</v>
      </c>
      <c r="G136" s="335">
        <v>4</v>
      </c>
      <c r="H136" s="336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16.2" x14ac:dyDescent="0.3">
      <c r="A137" s="217"/>
      <c r="B137" s="218" t="s">
        <v>2970</v>
      </c>
      <c r="C137" s="215"/>
      <c r="D137" s="216"/>
      <c r="E137" s="212"/>
      <c r="F137" s="212"/>
      <c r="G137" s="322"/>
      <c r="H137" s="323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16.2" x14ac:dyDescent="0.3">
      <c r="A138" s="217">
        <f>A136+1</f>
        <v>96</v>
      </c>
      <c r="B138" s="218" t="s">
        <v>2971</v>
      </c>
      <c r="C138" s="212" t="s">
        <v>2972</v>
      </c>
      <c r="D138" s="216"/>
      <c r="E138" s="212"/>
      <c r="F138" s="212"/>
      <c r="G138" s="333">
        <v>1</v>
      </c>
      <c r="H138" s="334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16.2" x14ac:dyDescent="0.3">
      <c r="A139" s="217"/>
      <c r="B139" s="218" t="s">
        <v>2973</v>
      </c>
      <c r="C139" s="212"/>
      <c r="D139" s="216"/>
      <c r="E139" s="212"/>
      <c r="F139" s="212"/>
      <c r="G139" s="322"/>
      <c r="H139" s="323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16.2" x14ac:dyDescent="0.3">
      <c r="A140" s="217">
        <f>A138+1</f>
        <v>97</v>
      </c>
      <c r="B140" s="218" t="s">
        <v>2974</v>
      </c>
      <c r="C140" s="212" t="s">
        <v>2975</v>
      </c>
      <c r="D140" s="212"/>
      <c r="E140" s="212" t="s">
        <v>1753</v>
      </c>
      <c r="F140" s="212" t="s">
        <v>57</v>
      </c>
      <c r="G140" s="335">
        <v>12</v>
      </c>
      <c r="H140" s="336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16.2" x14ac:dyDescent="0.3">
      <c r="A141" s="217">
        <f>A140+1</f>
        <v>98</v>
      </c>
      <c r="B141" s="218" t="s">
        <v>2976</v>
      </c>
      <c r="C141" s="212" t="s">
        <v>2977</v>
      </c>
      <c r="D141" s="212"/>
      <c r="E141" s="212" t="s">
        <v>1753</v>
      </c>
      <c r="F141" s="212" t="s">
        <v>57</v>
      </c>
      <c r="G141" s="333">
        <v>1</v>
      </c>
      <c r="H141" s="334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16.2" x14ac:dyDescent="0.3">
      <c r="A142" s="217">
        <f t="shared" ref="A142:A144" si="19">A141+1</f>
        <v>99</v>
      </c>
      <c r="B142" s="218" t="s">
        <v>2978</v>
      </c>
      <c r="C142" s="212" t="s">
        <v>2979</v>
      </c>
      <c r="D142" s="212"/>
      <c r="E142" s="212" t="s">
        <v>1753</v>
      </c>
      <c r="F142" s="212" t="s">
        <v>57</v>
      </c>
      <c r="G142" s="335">
        <v>3</v>
      </c>
      <c r="H142" s="336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16.2" x14ac:dyDescent="0.3">
      <c r="A143" s="217">
        <f t="shared" si="19"/>
        <v>100</v>
      </c>
      <c r="B143" s="218" t="s">
        <v>2980</v>
      </c>
      <c r="C143" s="212" t="s">
        <v>2981</v>
      </c>
      <c r="D143" s="212"/>
      <c r="E143" s="212" t="s">
        <v>1753</v>
      </c>
      <c r="F143" s="212" t="s">
        <v>57</v>
      </c>
      <c r="G143" s="322">
        <v>6</v>
      </c>
      <c r="H143" s="323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16.2" x14ac:dyDescent="0.3">
      <c r="A144" s="217">
        <f t="shared" si="19"/>
        <v>101</v>
      </c>
      <c r="B144" s="218" t="s">
        <v>2982</v>
      </c>
      <c r="C144" s="212" t="s">
        <v>2983</v>
      </c>
      <c r="D144" s="212"/>
      <c r="E144" s="212" t="s">
        <v>1753</v>
      </c>
      <c r="F144" s="213" t="s">
        <v>57</v>
      </c>
      <c r="G144" s="333">
        <v>1</v>
      </c>
      <c r="H144" s="334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16.2" x14ac:dyDescent="0.3">
      <c r="A145" s="217"/>
      <c r="B145" s="218" t="s">
        <v>2984</v>
      </c>
      <c r="C145" s="219"/>
      <c r="D145" s="212"/>
      <c r="E145" s="212"/>
      <c r="F145" s="213"/>
      <c r="G145" s="322"/>
      <c r="H145" s="323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16.2" x14ac:dyDescent="0.3">
      <c r="A146" s="217">
        <f>A144+1</f>
        <v>102</v>
      </c>
      <c r="B146" s="218" t="s">
        <v>2998</v>
      </c>
      <c r="C146" s="212" t="s">
        <v>2999</v>
      </c>
      <c r="D146" s="212"/>
      <c r="E146" s="212" t="s">
        <v>1753</v>
      </c>
      <c r="F146" s="213" t="s">
        <v>57</v>
      </c>
      <c r="G146" s="333">
        <v>1</v>
      </c>
      <c r="H146" s="334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16.2" x14ac:dyDescent="0.3">
      <c r="A147" s="217">
        <f>A146+1</f>
        <v>103</v>
      </c>
      <c r="B147" s="218" t="s">
        <v>2987</v>
      </c>
      <c r="C147" s="212"/>
      <c r="D147" s="212"/>
      <c r="E147" s="212"/>
      <c r="F147" s="213" t="s">
        <v>57</v>
      </c>
      <c r="G147" s="333">
        <v>1</v>
      </c>
      <c r="H147" s="334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16.2" x14ac:dyDescent="0.3">
      <c r="A148" s="217">
        <f t="shared" ref="A148:A150" si="20">A147+1</f>
        <v>104</v>
      </c>
      <c r="B148" s="218" t="s">
        <v>2988</v>
      </c>
      <c r="C148" s="212" t="s">
        <v>2989</v>
      </c>
      <c r="D148" s="212"/>
      <c r="E148" s="212"/>
      <c r="F148" s="213" t="s">
        <v>57</v>
      </c>
      <c r="G148" s="333">
        <v>2</v>
      </c>
      <c r="H148" s="334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ht="16.2" x14ac:dyDescent="0.3">
      <c r="A149" s="217">
        <f t="shared" si="20"/>
        <v>105</v>
      </c>
      <c r="B149" s="218" t="s">
        <v>3000</v>
      </c>
      <c r="C149" s="212" t="s">
        <v>3001</v>
      </c>
      <c r="D149" s="212"/>
      <c r="E149" s="212" t="s">
        <v>1753</v>
      </c>
      <c r="F149" s="213" t="s">
        <v>57</v>
      </c>
      <c r="G149" s="333">
        <v>1</v>
      </c>
      <c r="H149" s="334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16.2" x14ac:dyDescent="0.3">
      <c r="A150" s="217">
        <f t="shared" si="20"/>
        <v>106</v>
      </c>
      <c r="B150" s="218" t="s">
        <v>2992</v>
      </c>
      <c r="C150" s="212" t="s">
        <v>2993</v>
      </c>
      <c r="D150" s="212"/>
      <c r="E150" s="212" t="s">
        <v>1753</v>
      </c>
      <c r="F150" s="213" t="s">
        <v>57</v>
      </c>
      <c r="G150" s="333">
        <v>1</v>
      </c>
      <c r="H150" s="334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16.2" x14ac:dyDescent="0.3">
      <c r="A151" s="211"/>
      <c r="B151" s="189" t="s">
        <v>3011</v>
      </c>
      <c r="C151" s="212"/>
      <c r="D151" s="214"/>
      <c r="E151" s="221"/>
      <c r="F151" s="214"/>
      <c r="G151" s="322"/>
      <c r="H151" s="323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16.2" x14ac:dyDescent="0.3">
      <c r="A152" s="211"/>
      <c r="B152" s="189" t="s">
        <v>2959</v>
      </c>
      <c r="C152" s="222"/>
      <c r="D152" s="213"/>
      <c r="E152" s="221"/>
      <c r="F152" s="213"/>
      <c r="G152" s="322"/>
      <c r="H152" s="323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16.2" x14ac:dyDescent="0.3">
      <c r="A153" s="217">
        <f>A150+1</f>
        <v>107</v>
      </c>
      <c r="B153" s="218" t="s">
        <v>2995</v>
      </c>
      <c r="C153" s="215" t="s">
        <v>2996</v>
      </c>
      <c r="D153" s="216"/>
      <c r="E153" s="212" t="s">
        <v>1753</v>
      </c>
      <c r="F153" s="212" t="s">
        <v>57</v>
      </c>
      <c r="G153" s="333">
        <v>1</v>
      </c>
      <c r="H153" s="334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16.2" x14ac:dyDescent="0.3">
      <c r="A154" s="217"/>
      <c r="B154" s="218" t="s">
        <v>2997</v>
      </c>
      <c r="C154" s="215"/>
      <c r="D154" s="216"/>
      <c r="E154" s="212"/>
      <c r="F154" s="212"/>
      <c r="G154" s="322"/>
      <c r="H154" s="323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16.2" x14ac:dyDescent="0.3">
      <c r="A155" s="217">
        <f>A153+1</f>
        <v>108</v>
      </c>
      <c r="B155" s="218" t="s">
        <v>2964</v>
      </c>
      <c r="C155" s="212" t="s">
        <v>2963</v>
      </c>
      <c r="D155" s="212"/>
      <c r="E155" s="212" t="s">
        <v>1753</v>
      </c>
      <c r="F155" s="212" t="s">
        <v>57</v>
      </c>
      <c r="G155" s="333">
        <v>1</v>
      </c>
      <c r="H155" s="334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16.2" x14ac:dyDescent="0.3">
      <c r="A156" s="217">
        <f t="shared" ref="A156:A157" si="21">A155+1</f>
        <v>109</v>
      </c>
      <c r="B156" s="218" t="s">
        <v>2965</v>
      </c>
      <c r="C156" s="212" t="s">
        <v>2966</v>
      </c>
      <c r="D156" s="212"/>
      <c r="E156" s="212" t="s">
        <v>1753</v>
      </c>
      <c r="F156" s="212" t="s">
        <v>57</v>
      </c>
      <c r="G156" s="333">
        <v>1</v>
      </c>
      <c r="H156" s="334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16.2" x14ac:dyDescent="0.3">
      <c r="A157" s="217">
        <f t="shared" si="21"/>
        <v>110</v>
      </c>
      <c r="B157" s="218" t="s">
        <v>2967</v>
      </c>
      <c r="C157" s="215" t="s">
        <v>2968</v>
      </c>
      <c r="D157" s="216"/>
      <c r="E157" s="212" t="s">
        <v>1753</v>
      </c>
      <c r="F157" s="212" t="s">
        <v>57</v>
      </c>
      <c r="G157" s="335">
        <v>4</v>
      </c>
      <c r="H157" s="336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6.2" x14ac:dyDescent="0.3">
      <c r="A158" s="217"/>
      <c r="B158" s="218" t="s">
        <v>2970</v>
      </c>
      <c r="C158" s="215"/>
      <c r="D158" s="216"/>
      <c r="E158" s="212"/>
      <c r="F158" s="212"/>
      <c r="G158" s="322"/>
      <c r="H158" s="323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16.2" x14ac:dyDescent="0.3">
      <c r="A159" s="217">
        <f>A157+1</f>
        <v>111</v>
      </c>
      <c r="B159" s="218" t="s">
        <v>2971</v>
      </c>
      <c r="C159" s="212" t="s">
        <v>2972</v>
      </c>
      <c r="D159" s="216"/>
      <c r="E159" s="212"/>
      <c r="F159" s="212"/>
      <c r="G159" s="333">
        <v>1</v>
      </c>
      <c r="H159" s="334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6.2" x14ac:dyDescent="0.3">
      <c r="A160" s="217"/>
      <c r="B160" s="218" t="s">
        <v>2973</v>
      </c>
      <c r="C160" s="212"/>
      <c r="D160" s="216"/>
      <c r="E160" s="212"/>
      <c r="F160" s="212"/>
      <c r="G160" s="322"/>
      <c r="H160" s="323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16.2" x14ac:dyDescent="0.3">
      <c r="A161" s="217">
        <f>A159+1</f>
        <v>112</v>
      </c>
      <c r="B161" s="218" t="s">
        <v>2974</v>
      </c>
      <c r="C161" s="212" t="s">
        <v>2975</v>
      </c>
      <c r="D161" s="212"/>
      <c r="E161" s="212" t="s">
        <v>1753</v>
      </c>
      <c r="F161" s="212" t="s">
        <v>57</v>
      </c>
      <c r="G161" s="335">
        <v>12</v>
      </c>
      <c r="H161" s="336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16.2" x14ac:dyDescent="0.3">
      <c r="A162" s="217">
        <f>A161+1</f>
        <v>113</v>
      </c>
      <c r="B162" s="218" t="s">
        <v>2976</v>
      </c>
      <c r="C162" s="212" t="s">
        <v>2977</v>
      </c>
      <c r="D162" s="212"/>
      <c r="E162" s="212" t="s">
        <v>1753</v>
      </c>
      <c r="F162" s="212" t="s">
        <v>57</v>
      </c>
      <c r="G162" s="333">
        <v>1</v>
      </c>
      <c r="H162" s="334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16.2" x14ac:dyDescent="0.3">
      <c r="A163" s="217">
        <f t="shared" ref="A163:A165" si="22">A162+1</f>
        <v>114</v>
      </c>
      <c r="B163" s="218" t="s">
        <v>2978</v>
      </c>
      <c r="C163" s="212" t="s">
        <v>2979</v>
      </c>
      <c r="D163" s="212"/>
      <c r="E163" s="212" t="s">
        <v>1753</v>
      </c>
      <c r="F163" s="212" t="s">
        <v>57</v>
      </c>
      <c r="G163" s="335">
        <v>3</v>
      </c>
      <c r="H163" s="336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6.2" x14ac:dyDescent="0.3">
      <c r="A164" s="217">
        <f t="shared" si="22"/>
        <v>115</v>
      </c>
      <c r="B164" s="218" t="s">
        <v>2980</v>
      </c>
      <c r="C164" s="212" t="s">
        <v>2981</v>
      </c>
      <c r="D164" s="212"/>
      <c r="E164" s="212" t="s">
        <v>1753</v>
      </c>
      <c r="F164" s="212" t="s">
        <v>57</v>
      </c>
      <c r="G164" s="322">
        <v>6</v>
      </c>
      <c r="H164" s="323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16.2" x14ac:dyDescent="0.3">
      <c r="A165" s="217">
        <f t="shared" si="22"/>
        <v>116</v>
      </c>
      <c r="B165" s="218" t="s">
        <v>2982</v>
      </c>
      <c r="C165" s="212" t="s">
        <v>2983</v>
      </c>
      <c r="D165" s="212"/>
      <c r="E165" s="212" t="s">
        <v>1753</v>
      </c>
      <c r="F165" s="213" t="s">
        <v>57</v>
      </c>
      <c r="G165" s="333">
        <v>1</v>
      </c>
      <c r="H165" s="334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16.2" x14ac:dyDescent="0.3">
      <c r="A166" s="217"/>
      <c r="B166" s="218" t="s">
        <v>2984</v>
      </c>
      <c r="C166" s="219"/>
      <c r="D166" s="212"/>
      <c r="E166" s="212"/>
      <c r="F166" s="213"/>
      <c r="G166" s="322"/>
      <c r="H166" s="323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16.2" x14ac:dyDescent="0.3">
      <c r="A167" s="217">
        <f>A165+1</f>
        <v>117</v>
      </c>
      <c r="B167" s="218" t="s">
        <v>2998</v>
      </c>
      <c r="C167" s="212" t="s">
        <v>2999</v>
      </c>
      <c r="D167" s="212"/>
      <c r="E167" s="212" t="s">
        <v>1753</v>
      </c>
      <c r="F167" s="213" t="s">
        <v>57</v>
      </c>
      <c r="G167" s="333">
        <v>1</v>
      </c>
      <c r="H167" s="334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16.2" x14ac:dyDescent="0.3">
      <c r="A168" s="217">
        <f>A167+1</f>
        <v>118</v>
      </c>
      <c r="B168" s="218" t="s">
        <v>2987</v>
      </c>
      <c r="C168" s="212"/>
      <c r="D168" s="212"/>
      <c r="E168" s="212"/>
      <c r="F168" s="213" t="s">
        <v>57</v>
      </c>
      <c r="G168" s="333">
        <v>1</v>
      </c>
      <c r="H168" s="334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16.2" x14ac:dyDescent="0.3">
      <c r="A169" s="217">
        <f t="shared" ref="A169:A171" si="23">A168+1</f>
        <v>119</v>
      </c>
      <c r="B169" s="218" t="s">
        <v>2988</v>
      </c>
      <c r="C169" s="212" t="s">
        <v>2989</v>
      </c>
      <c r="D169" s="212"/>
      <c r="E169" s="212"/>
      <c r="F169" s="213" t="s">
        <v>57</v>
      </c>
      <c r="G169" s="333">
        <v>2</v>
      </c>
      <c r="H169" s="334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16.2" x14ac:dyDescent="0.3">
      <c r="A170" s="217">
        <f t="shared" si="23"/>
        <v>120</v>
      </c>
      <c r="B170" s="218" t="s">
        <v>3000</v>
      </c>
      <c r="C170" s="212" t="s">
        <v>3001</v>
      </c>
      <c r="D170" s="212"/>
      <c r="E170" s="212" t="s">
        <v>1753</v>
      </c>
      <c r="F170" s="213" t="s">
        <v>57</v>
      </c>
      <c r="G170" s="333">
        <v>1</v>
      </c>
      <c r="H170" s="334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16.2" x14ac:dyDescent="0.3">
      <c r="A171" s="217">
        <f t="shared" si="23"/>
        <v>121</v>
      </c>
      <c r="B171" s="218" t="s">
        <v>2992</v>
      </c>
      <c r="C171" s="212" t="s">
        <v>2993</v>
      </c>
      <c r="D171" s="212"/>
      <c r="E171" s="212" t="s">
        <v>1753</v>
      </c>
      <c r="F171" s="213" t="s">
        <v>57</v>
      </c>
      <c r="G171" s="333">
        <v>1</v>
      </c>
      <c r="H171" s="334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16.2" x14ac:dyDescent="0.3">
      <c r="A172" s="211"/>
      <c r="B172" s="189" t="s">
        <v>3012</v>
      </c>
      <c r="C172" s="212"/>
      <c r="D172" s="213"/>
      <c r="E172" s="214"/>
      <c r="F172" s="214"/>
      <c r="G172" s="322"/>
      <c r="H172" s="323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16.2" x14ac:dyDescent="0.3">
      <c r="A173" s="211"/>
      <c r="B173" s="189" t="s">
        <v>2959</v>
      </c>
      <c r="C173" s="215"/>
      <c r="D173" s="216"/>
      <c r="E173" s="216"/>
      <c r="F173" s="216"/>
      <c r="G173" s="322"/>
      <c r="H173" s="323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16.2" x14ac:dyDescent="0.3">
      <c r="A174" s="217">
        <f>A171+1</f>
        <v>122</v>
      </c>
      <c r="B174" s="218" t="s">
        <v>2995</v>
      </c>
      <c r="C174" s="215" t="s">
        <v>2996</v>
      </c>
      <c r="D174" s="216"/>
      <c r="E174" s="212" t="s">
        <v>1753</v>
      </c>
      <c r="F174" s="212" t="s">
        <v>57</v>
      </c>
      <c r="G174" s="333">
        <v>1</v>
      </c>
      <c r="H174" s="334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16.2" x14ac:dyDescent="0.3">
      <c r="A175" s="217"/>
      <c r="B175" s="218" t="s">
        <v>2997</v>
      </c>
      <c r="C175" s="215"/>
      <c r="D175" s="216"/>
      <c r="E175" s="212"/>
      <c r="F175" s="212"/>
      <c r="G175" s="322"/>
      <c r="H175" s="323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16.2" x14ac:dyDescent="0.3">
      <c r="A176" s="217">
        <f>A174+1</f>
        <v>123</v>
      </c>
      <c r="B176" s="218" t="s">
        <v>2964</v>
      </c>
      <c r="C176" s="212" t="s">
        <v>2963</v>
      </c>
      <c r="D176" s="212"/>
      <c r="E176" s="212" t="s">
        <v>1753</v>
      </c>
      <c r="F176" s="212" t="s">
        <v>57</v>
      </c>
      <c r="G176" s="333">
        <v>1</v>
      </c>
      <c r="H176" s="334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16.2" x14ac:dyDescent="0.3">
      <c r="A177" s="217">
        <f t="shared" ref="A177:A178" si="24">A176+1</f>
        <v>124</v>
      </c>
      <c r="B177" s="218" t="s">
        <v>2965</v>
      </c>
      <c r="C177" s="212" t="s">
        <v>2966</v>
      </c>
      <c r="D177" s="212"/>
      <c r="E177" s="212" t="s">
        <v>1753</v>
      </c>
      <c r="F177" s="212" t="s">
        <v>57</v>
      </c>
      <c r="G177" s="333">
        <v>1</v>
      </c>
      <c r="H177" s="334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16.2" x14ac:dyDescent="0.3">
      <c r="A178" s="217">
        <f t="shared" si="24"/>
        <v>125</v>
      </c>
      <c r="B178" s="218" t="s">
        <v>2967</v>
      </c>
      <c r="C178" s="215" t="s">
        <v>2968</v>
      </c>
      <c r="D178" s="216"/>
      <c r="E178" s="212" t="s">
        <v>1753</v>
      </c>
      <c r="F178" s="212" t="s">
        <v>57</v>
      </c>
      <c r="G178" s="335">
        <v>4</v>
      </c>
      <c r="H178" s="336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16.2" x14ac:dyDescent="0.3">
      <c r="A179" s="217"/>
      <c r="B179" s="218" t="s">
        <v>2970</v>
      </c>
      <c r="C179" s="215"/>
      <c r="D179" s="216"/>
      <c r="E179" s="212"/>
      <c r="F179" s="212"/>
      <c r="G179" s="322"/>
      <c r="H179" s="323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16.2" x14ac:dyDescent="0.3">
      <c r="A180" s="217">
        <f>A178+1</f>
        <v>126</v>
      </c>
      <c r="B180" s="218" t="s">
        <v>2971</v>
      </c>
      <c r="C180" s="212" t="s">
        <v>2972</v>
      </c>
      <c r="D180" s="216"/>
      <c r="E180" s="212"/>
      <c r="F180" s="212"/>
      <c r="G180" s="333">
        <v>1</v>
      </c>
      <c r="H180" s="334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16.2" x14ac:dyDescent="0.3">
      <c r="A181" s="217"/>
      <c r="B181" s="218" t="s">
        <v>2973</v>
      </c>
      <c r="C181" s="212"/>
      <c r="D181" s="216"/>
      <c r="E181" s="212"/>
      <c r="F181" s="212"/>
      <c r="G181" s="322"/>
      <c r="H181" s="323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16.2" x14ac:dyDescent="0.3">
      <c r="A182" s="217">
        <f>A180+1</f>
        <v>127</v>
      </c>
      <c r="B182" s="218" t="s">
        <v>2974</v>
      </c>
      <c r="C182" s="212" t="s">
        <v>2975</v>
      </c>
      <c r="D182" s="212"/>
      <c r="E182" s="212" t="s">
        <v>1753</v>
      </c>
      <c r="F182" s="212" t="s">
        <v>57</v>
      </c>
      <c r="G182" s="335">
        <v>12</v>
      </c>
      <c r="H182" s="336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16.2" x14ac:dyDescent="0.3">
      <c r="A183" s="217">
        <f>A182+1</f>
        <v>128</v>
      </c>
      <c r="B183" s="218" t="s">
        <v>2976</v>
      </c>
      <c r="C183" s="212" t="s">
        <v>2977</v>
      </c>
      <c r="D183" s="212"/>
      <c r="E183" s="212" t="s">
        <v>1753</v>
      </c>
      <c r="F183" s="212" t="s">
        <v>57</v>
      </c>
      <c r="G183" s="333">
        <v>1</v>
      </c>
      <c r="H183" s="334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16.2" x14ac:dyDescent="0.3">
      <c r="A184" s="217">
        <f t="shared" ref="A184:A186" si="25">A183+1</f>
        <v>129</v>
      </c>
      <c r="B184" s="218" t="s">
        <v>2978</v>
      </c>
      <c r="C184" s="212" t="s">
        <v>2979</v>
      </c>
      <c r="D184" s="212"/>
      <c r="E184" s="212" t="s">
        <v>1753</v>
      </c>
      <c r="F184" s="212" t="s">
        <v>57</v>
      </c>
      <c r="G184" s="335">
        <v>3</v>
      </c>
      <c r="H184" s="336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16.2" x14ac:dyDescent="0.3">
      <c r="A185" s="217">
        <f t="shared" si="25"/>
        <v>130</v>
      </c>
      <c r="B185" s="218" t="s">
        <v>2980</v>
      </c>
      <c r="C185" s="212" t="s">
        <v>2981</v>
      </c>
      <c r="D185" s="212"/>
      <c r="E185" s="212" t="s">
        <v>1753</v>
      </c>
      <c r="F185" s="212" t="s">
        <v>57</v>
      </c>
      <c r="G185" s="322">
        <v>6</v>
      </c>
      <c r="H185" s="323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16.2" x14ac:dyDescent="0.3">
      <c r="A186" s="217">
        <f t="shared" si="25"/>
        <v>131</v>
      </c>
      <c r="B186" s="218" t="s">
        <v>2982</v>
      </c>
      <c r="C186" s="212" t="s">
        <v>2983</v>
      </c>
      <c r="D186" s="212"/>
      <c r="E186" s="212" t="s">
        <v>1753</v>
      </c>
      <c r="F186" s="213" t="s">
        <v>57</v>
      </c>
      <c r="G186" s="333">
        <v>1</v>
      </c>
      <c r="H186" s="334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16.2" x14ac:dyDescent="0.3">
      <c r="A187" s="217"/>
      <c r="B187" s="218" t="s">
        <v>2984</v>
      </c>
      <c r="C187" s="219"/>
      <c r="D187" s="212"/>
      <c r="E187" s="212"/>
      <c r="F187" s="213"/>
      <c r="G187" s="322"/>
      <c r="H187" s="323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16.2" x14ac:dyDescent="0.3">
      <c r="A188" s="217">
        <f>A186+1</f>
        <v>132</v>
      </c>
      <c r="B188" s="218" t="s">
        <v>2998</v>
      </c>
      <c r="C188" s="212" t="s">
        <v>2999</v>
      </c>
      <c r="D188" s="212"/>
      <c r="E188" s="212" t="s">
        <v>1753</v>
      </c>
      <c r="F188" s="213" t="s">
        <v>57</v>
      </c>
      <c r="G188" s="333">
        <v>1</v>
      </c>
      <c r="H188" s="334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16.2" x14ac:dyDescent="0.3">
      <c r="A189" s="217">
        <f>A188+1</f>
        <v>133</v>
      </c>
      <c r="B189" s="218" t="s">
        <v>2987</v>
      </c>
      <c r="C189" s="212"/>
      <c r="D189" s="212"/>
      <c r="E189" s="212"/>
      <c r="F189" s="213" t="s">
        <v>57</v>
      </c>
      <c r="G189" s="333">
        <v>1</v>
      </c>
      <c r="H189" s="334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16.2" x14ac:dyDescent="0.3">
      <c r="A190" s="217">
        <f t="shared" ref="A190:A192" si="26">A189+1</f>
        <v>134</v>
      </c>
      <c r="B190" s="218" t="s">
        <v>2988</v>
      </c>
      <c r="C190" s="212" t="s">
        <v>2989</v>
      </c>
      <c r="D190" s="212"/>
      <c r="E190" s="212"/>
      <c r="F190" s="213" t="s">
        <v>57</v>
      </c>
      <c r="G190" s="333">
        <v>2</v>
      </c>
      <c r="H190" s="334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16.2" x14ac:dyDescent="0.3">
      <c r="A191" s="217">
        <f t="shared" si="26"/>
        <v>135</v>
      </c>
      <c r="B191" s="218" t="s">
        <v>3000</v>
      </c>
      <c r="C191" s="212" t="s">
        <v>3001</v>
      </c>
      <c r="D191" s="212"/>
      <c r="E191" s="212" t="s">
        <v>1753</v>
      </c>
      <c r="F191" s="213" t="s">
        <v>57</v>
      </c>
      <c r="G191" s="333">
        <v>1</v>
      </c>
      <c r="H191" s="334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16.2" x14ac:dyDescent="0.3">
      <c r="A192" s="217">
        <f t="shared" si="26"/>
        <v>136</v>
      </c>
      <c r="B192" s="218" t="s">
        <v>2992</v>
      </c>
      <c r="C192" s="212" t="s">
        <v>2993</v>
      </c>
      <c r="D192" s="212"/>
      <c r="E192" s="212" t="s">
        <v>1753</v>
      </c>
      <c r="F192" s="213" t="s">
        <v>57</v>
      </c>
      <c r="G192" s="333">
        <v>1</v>
      </c>
      <c r="H192" s="334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ht="16.2" x14ac:dyDescent="0.3">
      <c r="A193" s="217"/>
      <c r="B193" s="189" t="s">
        <v>3091</v>
      </c>
      <c r="C193" s="212"/>
      <c r="D193" s="212"/>
      <c r="E193" s="214"/>
      <c r="F193" s="223"/>
      <c r="G193" s="322"/>
      <c r="H193" s="323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ht="16.2" x14ac:dyDescent="0.3">
      <c r="A194" s="217"/>
      <c r="B194" s="189" t="s">
        <v>3014</v>
      </c>
      <c r="C194" s="219"/>
      <c r="D194" s="212"/>
      <c r="E194" s="214"/>
      <c r="F194" s="223"/>
      <c r="G194" s="322"/>
      <c r="H194" s="323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ht="16.2" x14ac:dyDescent="0.3">
      <c r="A195" s="217">
        <f>A192+1</f>
        <v>137</v>
      </c>
      <c r="B195" s="224" t="s">
        <v>3092</v>
      </c>
      <c r="C195" s="225" t="s">
        <v>3093</v>
      </c>
      <c r="D195" s="214"/>
      <c r="E195" s="219" t="s">
        <v>1785</v>
      </c>
      <c r="F195" s="216" t="s">
        <v>57</v>
      </c>
      <c r="G195" s="333">
        <v>84</v>
      </c>
      <c r="H195" s="334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ht="16.2" x14ac:dyDescent="0.3">
      <c r="A196" s="217"/>
      <c r="B196" s="226" t="s">
        <v>3094</v>
      </c>
      <c r="C196" s="225"/>
      <c r="D196" s="214"/>
      <c r="E196" s="219"/>
      <c r="F196" s="216"/>
      <c r="G196" s="322"/>
      <c r="H196" s="323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16.2" x14ac:dyDescent="0.3">
      <c r="A197" s="217">
        <f>A195+1</f>
        <v>138</v>
      </c>
      <c r="B197" s="226" t="s">
        <v>3095</v>
      </c>
      <c r="C197" s="225" t="s">
        <v>3096</v>
      </c>
      <c r="D197" s="214"/>
      <c r="E197" s="219" t="s">
        <v>1785</v>
      </c>
      <c r="F197" s="216" t="s">
        <v>57</v>
      </c>
      <c r="G197" s="333">
        <v>1</v>
      </c>
      <c r="H197" s="334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6.2" x14ac:dyDescent="0.3">
      <c r="A198" s="217"/>
      <c r="B198" s="226" t="s">
        <v>3097</v>
      </c>
      <c r="C198" s="225"/>
      <c r="D198" s="214"/>
      <c r="E198" s="219"/>
      <c r="F198" s="216"/>
      <c r="G198" s="322"/>
      <c r="H198" s="323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ht="16.2" x14ac:dyDescent="0.3">
      <c r="A199" s="217"/>
      <c r="B199" s="226" t="s">
        <v>3098</v>
      </c>
      <c r="C199" s="225"/>
      <c r="D199" s="214"/>
      <c r="E199" s="219"/>
      <c r="F199" s="216"/>
      <c r="G199" s="322"/>
      <c r="H199" s="323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ht="16.2" x14ac:dyDescent="0.3">
      <c r="A200" s="217"/>
      <c r="B200" s="226" t="s">
        <v>3099</v>
      </c>
      <c r="C200" s="225"/>
      <c r="D200" s="214"/>
      <c r="E200" s="219"/>
      <c r="F200" s="216"/>
      <c r="G200" s="322"/>
      <c r="H200" s="323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6.2" x14ac:dyDescent="0.3">
      <c r="A201" s="217"/>
      <c r="B201" s="226" t="s">
        <v>3100</v>
      </c>
      <c r="C201" s="225"/>
      <c r="D201" s="214"/>
      <c r="E201" s="219"/>
      <c r="F201" s="216"/>
      <c r="G201" s="322"/>
      <c r="H201" s="323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16.2" x14ac:dyDescent="0.3">
      <c r="A202" s="217"/>
      <c r="B202" s="226" t="s">
        <v>3101</v>
      </c>
      <c r="C202" s="225"/>
      <c r="D202" s="214"/>
      <c r="E202" s="219"/>
      <c r="F202" s="216"/>
      <c r="G202" s="322"/>
      <c r="H202" s="323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16.2" x14ac:dyDescent="0.3">
      <c r="A203" s="217"/>
      <c r="B203" s="226" t="s">
        <v>3102</v>
      </c>
      <c r="C203" s="225"/>
      <c r="D203" s="214"/>
      <c r="E203" s="219"/>
      <c r="F203" s="216"/>
      <c r="G203" s="322"/>
      <c r="H203" s="323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ht="16.2" x14ac:dyDescent="0.3">
      <c r="A204" s="217"/>
      <c r="B204" s="226" t="s">
        <v>3103</v>
      </c>
      <c r="C204" s="225"/>
      <c r="D204" s="214"/>
      <c r="E204" s="219"/>
      <c r="F204" s="216"/>
      <c r="G204" s="322"/>
      <c r="H204" s="323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ht="16.2" x14ac:dyDescent="0.3">
      <c r="A205" s="217">
        <f>A197+1</f>
        <v>139</v>
      </c>
      <c r="B205" s="226" t="s">
        <v>3104</v>
      </c>
      <c r="C205" s="225"/>
      <c r="D205" s="214"/>
      <c r="E205" s="219" t="s">
        <v>1785</v>
      </c>
      <c r="F205" s="212" t="s">
        <v>57</v>
      </c>
      <c r="G205" s="333">
        <v>1</v>
      </c>
      <c r="H205" s="334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ht="16.2" x14ac:dyDescent="0.3">
      <c r="A206" s="217"/>
      <c r="B206" s="226" t="s">
        <v>3105</v>
      </c>
      <c r="C206" s="225"/>
      <c r="D206" s="214"/>
      <c r="E206" s="219"/>
      <c r="F206" s="212"/>
      <c r="G206" s="322"/>
      <c r="H206" s="323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ht="16.2" x14ac:dyDescent="0.3">
      <c r="A207" s="217"/>
      <c r="B207" s="226" t="s">
        <v>3106</v>
      </c>
      <c r="C207" s="225"/>
      <c r="D207" s="214"/>
      <c r="E207" s="219"/>
      <c r="F207" s="212"/>
      <c r="G207" s="322"/>
      <c r="H207" s="323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ht="16.2" x14ac:dyDescent="0.3">
      <c r="A208" s="227"/>
      <c r="B208" s="228" t="s">
        <v>3107</v>
      </c>
      <c r="C208" s="229"/>
      <c r="D208" s="214"/>
      <c r="E208" s="219"/>
      <c r="F208" s="212"/>
      <c r="G208" s="322"/>
      <c r="H208" s="323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ht="16.2" x14ac:dyDescent="0.3">
      <c r="A209" s="217"/>
      <c r="B209" s="230" t="s">
        <v>3108</v>
      </c>
      <c r="C209" s="219"/>
      <c r="D209" s="214"/>
      <c r="E209" s="219"/>
      <c r="F209" s="212"/>
      <c r="G209" s="322"/>
      <c r="H209" s="323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ht="16.2" x14ac:dyDescent="0.3">
      <c r="A210" s="217">
        <f>A205+1</f>
        <v>140</v>
      </c>
      <c r="B210" s="226" t="s">
        <v>3109</v>
      </c>
      <c r="C210" s="225" t="s">
        <v>3110</v>
      </c>
      <c r="D210" s="214"/>
      <c r="E210" s="219" t="s">
        <v>1785</v>
      </c>
      <c r="F210" s="212" t="s">
        <v>57</v>
      </c>
      <c r="G210" s="335">
        <v>11</v>
      </c>
      <c r="H210" s="336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ht="16.2" x14ac:dyDescent="0.3">
      <c r="A211" s="217"/>
      <c r="B211" s="226" t="s">
        <v>3111</v>
      </c>
      <c r="C211" s="225"/>
      <c r="D211" s="214"/>
      <c r="E211" s="219"/>
      <c r="F211" s="212"/>
      <c r="G211" s="322"/>
      <c r="H211" s="323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ht="16.2" x14ac:dyDescent="0.3">
      <c r="A212" s="217"/>
      <c r="B212" s="226" t="s">
        <v>3106</v>
      </c>
      <c r="C212" s="225"/>
      <c r="D212" s="214"/>
      <c r="E212" s="219"/>
      <c r="F212" s="212"/>
      <c r="G212" s="322"/>
      <c r="H212" s="323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ht="16.2" x14ac:dyDescent="0.3">
      <c r="A213" s="227"/>
      <c r="B213" s="228" t="s">
        <v>3107</v>
      </c>
      <c r="C213" s="229"/>
      <c r="D213" s="214"/>
      <c r="E213" s="219"/>
      <c r="F213" s="212"/>
      <c r="G213" s="322"/>
      <c r="H213" s="323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ht="16.2" x14ac:dyDescent="0.3">
      <c r="A214" s="217"/>
      <c r="B214" s="230" t="s">
        <v>3108</v>
      </c>
      <c r="C214" s="219"/>
      <c r="D214" s="214"/>
      <c r="E214" s="219"/>
      <c r="F214" s="212"/>
      <c r="G214" s="322"/>
      <c r="H214" s="323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ht="16.2" x14ac:dyDescent="0.3">
      <c r="A215" s="217">
        <f>A210+1</f>
        <v>141</v>
      </c>
      <c r="B215" s="230" t="s">
        <v>3112</v>
      </c>
      <c r="C215" s="219" t="s">
        <v>3113</v>
      </c>
      <c r="D215" s="214"/>
      <c r="E215" s="219" t="s">
        <v>1785</v>
      </c>
      <c r="F215" s="212" t="s">
        <v>57</v>
      </c>
      <c r="G215" s="335">
        <v>7</v>
      </c>
      <c r="H215" s="336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16.2" x14ac:dyDescent="0.3">
      <c r="A216" s="217"/>
      <c r="B216" s="230" t="s">
        <v>3114</v>
      </c>
      <c r="C216" s="219"/>
      <c r="D216" s="214"/>
      <c r="E216" s="219"/>
      <c r="F216" s="212"/>
      <c r="G216" s="322"/>
      <c r="H216" s="323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6.2" x14ac:dyDescent="0.3">
      <c r="A217" s="217"/>
      <c r="B217" s="230" t="s">
        <v>3115</v>
      </c>
      <c r="C217" s="219"/>
      <c r="D217" s="214"/>
      <c r="E217" s="219"/>
      <c r="F217" s="212"/>
      <c r="G217" s="322"/>
      <c r="H217" s="323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ht="16.2" x14ac:dyDescent="0.3">
      <c r="A218" s="217"/>
      <c r="B218" s="230" t="s">
        <v>3107</v>
      </c>
      <c r="C218" s="219"/>
      <c r="D218" s="214"/>
      <c r="E218" s="219"/>
      <c r="F218" s="212"/>
      <c r="G218" s="322"/>
      <c r="H218" s="323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ht="16.2" x14ac:dyDescent="0.3">
      <c r="A219" s="217"/>
      <c r="B219" s="230" t="s">
        <v>3116</v>
      </c>
      <c r="C219" s="219"/>
      <c r="D219" s="214"/>
      <c r="E219" s="219"/>
      <c r="F219" s="212"/>
      <c r="G219" s="322"/>
      <c r="H219" s="323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ht="16.2" x14ac:dyDescent="0.3">
      <c r="A220" s="217">
        <f>A215+1</f>
        <v>142</v>
      </c>
      <c r="B220" s="230" t="s">
        <v>3117</v>
      </c>
      <c r="C220" s="219" t="s">
        <v>3118</v>
      </c>
      <c r="D220" s="214"/>
      <c r="E220" s="219" t="s">
        <v>1785</v>
      </c>
      <c r="F220" s="212" t="s">
        <v>57</v>
      </c>
      <c r="G220" s="333">
        <v>2</v>
      </c>
      <c r="H220" s="334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ht="16.2" x14ac:dyDescent="0.3">
      <c r="A221" s="217"/>
      <c r="B221" s="230" t="s">
        <v>3119</v>
      </c>
      <c r="C221" s="219"/>
      <c r="D221" s="214"/>
      <c r="E221" s="219"/>
      <c r="F221" s="212"/>
      <c r="G221" s="322"/>
      <c r="H221" s="323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ht="16.2" x14ac:dyDescent="0.3">
      <c r="A222" s="217"/>
      <c r="B222" s="230" t="s">
        <v>3120</v>
      </c>
      <c r="C222" s="219"/>
      <c r="D222" s="214"/>
      <c r="E222" s="219"/>
      <c r="F222" s="212"/>
      <c r="G222" s="322"/>
      <c r="H222" s="323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ht="16.2" x14ac:dyDescent="0.3">
      <c r="A223" s="217"/>
      <c r="B223" s="230" t="s">
        <v>3121</v>
      </c>
      <c r="C223" s="219"/>
      <c r="D223" s="214"/>
      <c r="E223" s="219"/>
      <c r="F223" s="212"/>
      <c r="G223" s="322"/>
      <c r="H223" s="323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6.2" x14ac:dyDescent="0.3">
      <c r="A224" s="217"/>
      <c r="B224" s="230" t="s">
        <v>3122</v>
      </c>
      <c r="C224" s="219"/>
      <c r="D224" s="214"/>
      <c r="E224" s="219"/>
      <c r="F224" s="212"/>
      <c r="G224" s="322"/>
      <c r="H224" s="323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ht="16.2" x14ac:dyDescent="0.3">
      <c r="A225" s="217"/>
      <c r="B225" s="230" t="s">
        <v>3123</v>
      </c>
      <c r="C225" s="219"/>
      <c r="D225" s="214"/>
      <c r="E225" s="219"/>
      <c r="F225" s="212"/>
      <c r="G225" s="322"/>
      <c r="H225" s="323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6.2" x14ac:dyDescent="0.3">
      <c r="A226" s="217"/>
      <c r="B226" s="230" t="s">
        <v>3124</v>
      </c>
      <c r="C226" s="219"/>
      <c r="D226" s="214"/>
      <c r="E226" s="219"/>
      <c r="F226" s="212"/>
      <c r="G226" s="322"/>
      <c r="H226" s="323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ht="16.2" x14ac:dyDescent="0.3">
      <c r="A227" s="217">
        <f>A220+1</f>
        <v>143</v>
      </c>
      <c r="B227" s="230" t="s">
        <v>3125</v>
      </c>
      <c r="C227" s="219" t="s">
        <v>3126</v>
      </c>
      <c r="D227" s="216"/>
      <c r="E227" s="219" t="s">
        <v>1785</v>
      </c>
      <c r="F227" s="212" t="s">
        <v>57</v>
      </c>
      <c r="G227" s="333">
        <v>1</v>
      </c>
      <c r="H227" s="334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ht="16.2" x14ac:dyDescent="0.3">
      <c r="A228" s="217"/>
      <c r="B228" s="230" t="s">
        <v>3127</v>
      </c>
      <c r="C228" s="219"/>
      <c r="D228" s="214"/>
      <c r="E228" s="219"/>
      <c r="F228" s="212"/>
      <c r="G228" s="322"/>
      <c r="H228" s="323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ht="16.2" x14ac:dyDescent="0.3">
      <c r="A229" s="217"/>
      <c r="B229" s="230" t="s">
        <v>3128</v>
      </c>
      <c r="C229" s="219"/>
      <c r="D229" s="214"/>
      <c r="E229" s="219"/>
      <c r="F229" s="212"/>
      <c r="G229" s="322"/>
      <c r="H229" s="323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6.2" x14ac:dyDescent="0.3">
      <c r="A230" s="217"/>
      <c r="B230" s="230" t="s">
        <v>3129</v>
      </c>
      <c r="C230" s="219"/>
      <c r="D230" s="214"/>
      <c r="E230" s="219"/>
      <c r="F230" s="212"/>
      <c r="G230" s="322"/>
      <c r="H230" s="323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ht="16.2" x14ac:dyDescent="0.3">
      <c r="A231" s="217"/>
      <c r="B231" s="230" t="s">
        <v>3130</v>
      </c>
      <c r="C231" s="219"/>
      <c r="D231" s="214"/>
      <c r="E231" s="219"/>
      <c r="F231" s="212"/>
      <c r="G231" s="322"/>
      <c r="H231" s="323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ht="16.2" x14ac:dyDescent="0.3">
      <c r="A232" s="217"/>
      <c r="B232" s="230" t="s">
        <v>3131</v>
      </c>
      <c r="C232" s="219"/>
      <c r="D232" s="214"/>
      <c r="E232" s="219"/>
      <c r="F232" s="212"/>
      <c r="G232" s="322"/>
      <c r="H232" s="323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ht="16.2" x14ac:dyDescent="0.3">
      <c r="A233" s="217"/>
      <c r="B233" s="230" t="s">
        <v>3132</v>
      </c>
      <c r="C233" s="219"/>
      <c r="D233" s="214"/>
      <c r="E233" s="219"/>
      <c r="F233" s="212"/>
      <c r="G233" s="322"/>
      <c r="H233" s="323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16.2" x14ac:dyDescent="0.3">
      <c r="A234" s="217"/>
      <c r="B234" s="230" t="s">
        <v>3133</v>
      </c>
      <c r="C234" s="219"/>
      <c r="D234" s="214"/>
      <c r="E234" s="219"/>
      <c r="F234" s="212"/>
      <c r="G234" s="322"/>
      <c r="H234" s="323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ht="16.2" x14ac:dyDescent="0.3">
      <c r="A235" s="217"/>
      <c r="B235" s="230" t="s">
        <v>3134</v>
      </c>
      <c r="C235" s="219"/>
      <c r="D235" s="214"/>
      <c r="E235" s="219"/>
      <c r="F235" s="212"/>
      <c r="G235" s="322"/>
      <c r="H235" s="323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ht="16.2" x14ac:dyDescent="0.3">
      <c r="A236" s="217"/>
      <c r="B236" s="230" t="s">
        <v>3135</v>
      </c>
      <c r="C236" s="219"/>
      <c r="D236" s="214"/>
      <c r="E236" s="219"/>
      <c r="F236" s="212"/>
      <c r="G236" s="322"/>
      <c r="H236" s="323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ht="16.2" x14ac:dyDescent="0.3">
      <c r="A237" s="217">
        <f>A227+1</f>
        <v>144</v>
      </c>
      <c r="B237" s="230" t="s">
        <v>3136</v>
      </c>
      <c r="C237" s="219" t="s">
        <v>3137</v>
      </c>
      <c r="D237" s="214"/>
      <c r="E237" s="219" t="s">
        <v>1785</v>
      </c>
      <c r="F237" s="212" t="s">
        <v>57</v>
      </c>
      <c r="G237" s="333">
        <v>1</v>
      </c>
      <c r="H237" s="334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ht="16.2" x14ac:dyDescent="0.3">
      <c r="A238" s="217"/>
      <c r="B238" s="230" t="s">
        <v>3138</v>
      </c>
      <c r="C238" s="219"/>
      <c r="D238" s="214"/>
      <c r="E238" s="219"/>
      <c r="F238" s="219"/>
      <c r="G238" s="322"/>
      <c r="H238" s="323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ht="16.2" x14ac:dyDescent="0.3">
      <c r="A239" s="217"/>
      <c r="B239" s="230" t="s">
        <v>3139</v>
      </c>
      <c r="C239" s="219"/>
      <c r="D239" s="214"/>
      <c r="E239" s="219"/>
      <c r="F239" s="212"/>
      <c r="G239" s="322"/>
      <c r="H239" s="323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ht="16.2" x14ac:dyDescent="0.3">
      <c r="A240" s="217">
        <f>A237+1</f>
        <v>145</v>
      </c>
      <c r="B240" s="230" t="s">
        <v>3140</v>
      </c>
      <c r="C240" s="219" t="s">
        <v>3141</v>
      </c>
      <c r="D240" s="216" t="s">
        <v>3142</v>
      </c>
      <c r="E240" s="219"/>
      <c r="F240" s="212" t="s">
        <v>57</v>
      </c>
      <c r="G240" s="333">
        <v>2</v>
      </c>
      <c r="H240" s="334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ht="16.2" x14ac:dyDescent="0.3">
      <c r="A241" s="217"/>
      <c r="B241" s="230" t="s">
        <v>3143</v>
      </c>
      <c r="C241" s="219"/>
      <c r="D241" s="214"/>
      <c r="E241" s="219"/>
      <c r="F241" s="212"/>
      <c r="G241" s="322"/>
      <c r="H241" s="323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ht="16.2" x14ac:dyDescent="0.3">
      <c r="A242" s="217"/>
      <c r="B242" s="230" t="s">
        <v>3144</v>
      </c>
      <c r="C242" s="219"/>
      <c r="D242" s="214"/>
      <c r="E242" s="219"/>
      <c r="F242" s="212"/>
      <c r="G242" s="322"/>
      <c r="H242" s="323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ht="16.2" x14ac:dyDescent="0.3">
      <c r="A243" s="217"/>
      <c r="B243" s="230" t="s">
        <v>3145</v>
      </c>
      <c r="C243" s="219"/>
      <c r="D243" s="214"/>
      <c r="E243" s="219"/>
      <c r="F243" s="212"/>
      <c r="G243" s="322"/>
      <c r="H243" s="323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ht="16.2" x14ac:dyDescent="0.3">
      <c r="A244" s="217"/>
      <c r="B244" s="230" t="s">
        <v>3146</v>
      </c>
      <c r="C244" s="219"/>
      <c r="D244" s="214"/>
      <c r="E244" s="219"/>
      <c r="F244" s="212"/>
      <c r="G244" s="322"/>
      <c r="H244" s="323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6.2" x14ac:dyDescent="0.3">
      <c r="A245" s="217">
        <f>A240+1</f>
        <v>146</v>
      </c>
      <c r="B245" s="230" t="s">
        <v>3147</v>
      </c>
      <c r="C245" s="219" t="s">
        <v>3148</v>
      </c>
      <c r="D245" s="214"/>
      <c r="E245" s="219" t="s">
        <v>1785</v>
      </c>
      <c r="F245" s="212" t="s">
        <v>57</v>
      </c>
      <c r="G245" s="333">
        <v>2</v>
      </c>
      <c r="H245" s="334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ht="16.2" x14ac:dyDescent="0.3">
      <c r="A246" s="217"/>
      <c r="B246" s="230" t="s">
        <v>3149</v>
      </c>
      <c r="C246" s="219"/>
      <c r="D246" s="214"/>
      <c r="E246" s="219"/>
      <c r="F246" s="212"/>
      <c r="G246" s="322"/>
      <c r="H246" s="323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ht="16.2" x14ac:dyDescent="0.3">
      <c r="A247" s="217"/>
      <c r="B247" s="230" t="s">
        <v>3150</v>
      </c>
      <c r="C247" s="219"/>
      <c r="D247" s="214"/>
      <c r="E247" s="219"/>
      <c r="F247" s="212"/>
      <c r="G247" s="322"/>
      <c r="H247" s="323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ht="16.2" x14ac:dyDescent="0.3">
      <c r="A248" s="217"/>
      <c r="B248" s="230" t="s">
        <v>3151</v>
      </c>
      <c r="C248" s="219"/>
      <c r="D248" s="214"/>
      <c r="E248" s="219"/>
      <c r="F248" s="212"/>
      <c r="G248" s="322"/>
      <c r="H248" s="323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6.2" x14ac:dyDescent="0.3">
      <c r="A249" s="217"/>
      <c r="B249" s="230" t="s">
        <v>3152</v>
      </c>
      <c r="C249" s="219"/>
      <c r="D249" s="214"/>
      <c r="E249" s="219"/>
      <c r="F249" s="212"/>
      <c r="G249" s="322"/>
      <c r="H249" s="323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ht="16.2" x14ac:dyDescent="0.3">
      <c r="A250" s="217"/>
      <c r="B250" s="230" t="s">
        <v>3153</v>
      </c>
      <c r="C250" s="219"/>
      <c r="D250" s="214"/>
      <c r="E250" s="219"/>
      <c r="F250" s="212"/>
      <c r="G250" s="322"/>
      <c r="H250" s="323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ht="16.2" x14ac:dyDescent="0.3">
      <c r="A251" s="217"/>
      <c r="B251" s="230" t="s">
        <v>3154</v>
      </c>
      <c r="C251" s="219"/>
      <c r="D251" s="214"/>
      <c r="E251" s="219"/>
      <c r="F251" s="212"/>
      <c r="G251" s="322"/>
      <c r="H251" s="323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ht="16.2" x14ac:dyDescent="0.3">
      <c r="A252" s="217"/>
      <c r="B252" s="230" t="s">
        <v>3155</v>
      </c>
      <c r="C252" s="219"/>
      <c r="D252" s="214"/>
      <c r="E252" s="219"/>
      <c r="F252" s="212"/>
      <c r="G252" s="322"/>
      <c r="H252" s="323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6.2" x14ac:dyDescent="0.3">
      <c r="A253" s="217"/>
      <c r="B253" s="230" t="s">
        <v>3156</v>
      </c>
      <c r="C253" s="219"/>
      <c r="D253" s="214"/>
      <c r="E253" s="219"/>
      <c r="F253" s="212"/>
      <c r="G253" s="322"/>
      <c r="H253" s="323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ht="16.2" x14ac:dyDescent="0.3">
      <c r="A254" s="217"/>
      <c r="B254" s="230" t="s">
        <v>3157</v>
      </c>
      <c r="C254" s="219"/>
      <c r="D254" s="214"/>
      <c r="E254" s="219"/>
      <c r="F254" s="212"/>
      <c r="G254" s="322"/>
      <c r="H254" s="323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6.2" x14ac:dyDescent="0.3">
      <c r="A255" s="217"/>
      <c r="B255" s="230" t="s">
        <v>3158</v>
      </c>
      <c r="C255" s="219"/>
      <c r="D255" s="214"/>
      <c r="E255" s="219"/>
      <c r="F255" s="212"/>
      <c r="G255" s="322"/>
      <c r="H255" s="323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ht="16.2" x14ac:dyDescent="0.3">
      <c r="A256" s="217"/>
      <c r="B256" s="230" t="s">
        <v>3159</v>
      </c>
      <c r="C256" s="219"/>
      <c r="D256" s="214"/>
      <c r="E256" s="219"/>
      <c r="F256" s="212"/>
      <c r="G256" s="322"/>
      <c r="H256" s="323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16.2" x14ac:dyDescent="0.3">
      <c r="A257" s="217"/>
      <c r="B257" s="230" t="s">
        <v>3160</v>
      </c>
      <c r="C257" s="219"/>
      <c r="D257" s="214"/>
      <c r="E257" s="219"/>
      <c r="F257" s="212"/>
      <c r="G257" s="322"/>
      <c r="H257" s="323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16.2" x14ac:dyDescent="0.3">
      <c r="A258" s="217"/>
      <c r="B258" s="230" t="s">
        <v>3161</v>
      </c>
      <c r="C258" s="219"/>
      <c r="D258" s="214"/>
      <c r="E258" s="219"/>
      <c r="F258" s="212"/>
      <c r="G258" s="322"/>
      <c r="H258" s="323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6.2" x14ac:dyDescent="0.3">
      <c r="A259" s="217"/>
      <c r="B259" s="230" t="s">
        <v>3162</v>
      </c>
      <c r="C259" s="219"/>
      <c r="D259" s="214"/>
      <c r="E259" s="219"/>
      <c r="F259" s="212"/>
      <c r="G259" s="322"/>
      <c r="H259" s="323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16.2" x14ac:dyDescent="0.3">
      <c r="A260" s="217"/>
      <c r="B260" s="230" t="s">
        <v>3163</v>
      </c>
      <c r="C260" s="219"/>
      <c r="D260" s="214"/>
      <c r="E260" s="219"/>
      <c r="F260" s="212"/>
      <c r="G260" s="322"/>
      <c r="H260" s="323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ht="16.2" x14ac:dyDescent="0.3">
      <c r="A261" s="217"/>
      <c r="B261" s="230" t="s">
        <v>3164</v>
      </c>
      <c r="C261" s="219"/>
      <c r="D261" s="214"/>
      <c r="E261" s="219"/>
      <c r="F261" s="212"/>
      <c r="G261" s="322"/>
      <c r="H261" s="323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ht="16.2" x14ac:dyDescent="0.3">
      <c r="A262" s="217"/>
      <c r="B262" s="230" t="s">
        <v>3165</v>
      </c>
      <c r="C262" s="219"/>
      <c r="D262" s="214"/>
      <c r="E262" s="219"/>
      <c r="F262" s="212"/>
      <c r="G262" s="322"/>
      <c r="H262" s="323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16.2" x14ac:dyDescent="0.3">
      <c r="A263" s="217"/>
      <c r="B263" s="230" t="s">
        <v>3166</v>
      </c>
      <c r="C263" s="219"/>
      <c r="D263" s="214"/>
      <c r="E263" s="219"/>
      <c r="F263" s="212"/>
      <c r="G263" s="322"/>
      <c r="H263" s="323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ht="16.2" x14ac:dyDescent="0.3">
      <c r="A264" s="217"/>
      <c r="B264" s="230" t="s">
        <v>3167</v>
      </c>
      <c r="C264" s="219"/>
      <c r="D264" s="214"/>
      <c r="E264" s="219"/>
      <c r="F264" s="212"/>
      <c r="G264" s="322"/>
      <c r="H264" s="323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ht="16.2" x14ac:dyDescent="0.3">
      <c r="A265" s="217"/>
      <c r="B265" s="230" t="s">
        <v>3168</v>
      </c>
      <c r="C265" s="219"/>
      <c r="D265" s="214"/>
      <c r="E265" s="219"/>
      <c r="F265" s="212"/>
      <c r="G265" s="322"/>
      <c r="H265" s="323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ht="16.2" x14ac:dyDescent="0.3">
      <c r="A266" s="217"/>
      <c r="B266" s="189" t="s">
        <v>3169</v>
      </c>
      <c r="C266" s="212"/>
      <c r="D266" s="212"/>
      <c r="E266" s="214"/>
      <c r="F266" s="212"/>
      <c r="G266" s="322"/>
      <c r="H266" s="323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6.2" x14ac:dyDescent="0.3">
      <c r="A267" s="217">
        <f>A245+1</f>
        <v>147</v>
      </c>
      <c r="B267" s="231" t="s">
        <v>3170</v>
      </c>
      <c r="C267" s="212" t="s">
        <v>3171</v>
      </c>
      <c r="D267" s="212"/>
      <c r="E267" s="212" t="s">
        <v>1753</v>
      </c>
      <c r="F267" s="212" t="s">
        <v>57</v>
      </c>
      <c r="G267" s="335">
        <v>47</v>
      </c>
      <c r="H267" s="336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16.2" x14ac:dyDescent="0.3">
      <c r="A268" s="217"/>
      <c r="B268" s="231" t="s">
        <v>3172</v>
      </c>
      <c r="C268" s="212"/>
      <c r="D268" s="212"/>
      <c r="E268" s="212"/>
      <c r="F268" s="212"/>
      <c r="G268" s="322"/>
      <c r="H268" s="323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ht="16.2" x14ac:dyDescent="0.3">
      <c r="A269" s="217">
        <f>A267+1</f>
        <v>148</v>
      </c>
      <c r="B269" s="232" t="s">
        <v>3173</v>
      </c>
      <c r="C269" s="212" t="s">
        <v>3174</v>
      </c>
      <c r="D269" s="212"/>
      <c r="E269" s="212" t="s">
        <v>1753</v>
      </c>
      <c r="F269" s="212" t="s">
        <v>57</v>
      </c>
      <c r="G269" s="335">
        <f>373-G267</f>
        <v>326</v>
      </c>
      <c r="H269" s="336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ht="16.2" x14ac:dyDescent="0.3">
      <c r="A270" s="217"/>
      <c r="B270" s="232" t="s">
        <v>3175</v>
      </c>
      <c r="C270" s="212"/>
      <c r="D270" s="212"/>
      <c r="E270" s="212"/>
      <c r="F270" s="212"/>
      <c r="G270" s="322"/>
      <c r="H270" s="323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16.2" x14ac:dyDescent="0.3">
      <c r="A271" s="217">
        <f>A269+1</f>
        <v>149</v>
      </c>
      <c r="B271" s="233" t="s">
        <v>3176</v>
      </c>
      <c r="C271" s="212" t="s">
        <v>3177</v>
      </c>
      <c r="D271" s="212"/>
      <c r="E271" s="212" t="s">
        <v>1753</v>
      </c>
      <c r="F271" s="212" t="s">
        <v>57</v>
      </c>
      <c r="G271" s="335">
        <f>33+45+14</f>
        <v>92</v>
      </c>
      <c r="H271" s="336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ht="16.2" x14ac:dyDescent="0.3">
      <c r="A272" s="217">
        <f t="shared" ref="A272" si="27">A271+1</f>
        <v>150</v>
      </c>
      <c r="B272" s="233" t="s">
        <v>3178</v>
      </c>
      <c r="C272" s="212" t="s">
        <v>3179</v>
      </c>
      <c r="D272" s="212"/>
      <c r="E272" s="212" t="s">
        <v>1753</v>
      </c>
      <c r="F272" s="212" t="s">
        <v>57</v>
      </c>
      <c r="G272" s="335">
        <v>44</v>
      </c>
      <c r="H272" s="336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ht="16.2" x14ac:dyDescent="0.3">
      <c r="A273" s="217">
        <f>A272+1</f>
        <v>151</v>
      </c>
      <c r="B273" s="233" t="s">
        <v>3180</v>
      </c>
      <c r="C273" s="212" t="s">
        <v>3181</v>
      </c>
      <c r="D273" s="212"/>
      <c r="E273" s="212" t="s">
        <v>1753</v>
      </c>
      <c r="F273" s="212"/>
      <c r="G273" s="335">
        <v>174</v>
      </c>
      <c r="H273" s="336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ht="16.2" x14ac:dyDescent="0.3">
      <c r="A274" s="217">
        <f>A273+1</f>
        <v>152</v>
      </c>
      <c r="B274" s="233" t="s">
        <v>3182</v>
      </c>
      <c r="C274" s="212" t="s">
        <v>3183</v>
      </c>
      <c r="D274" s="212"/>
      <c r="E274" s="212" t="s">
        <v>1753</v>
      </c>
      <c r="F274" s="212"/>
      <c r="G274" s="335">
        <v>13</v>
      </c>
      <c r="H274" s="336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ht="16.2" x14ac:dyDescent="0.3">
      <c r="A275" s="217">
        <f t="shared" ref="A275:A277" si="28">A274+1</f>
        <v>153</v>
      </c>
      <c r="B275" s="233" t="s">
        <v>3184</v>
      </c>
      <c r="C275" s="212" t="s">
        <v>3185</v>
      </c>
      <c r="D275" s="212"/>
      <c r="E275" s="212" t="s">
        <v>1753</v>
      </c>
      <c r="F275" s="212"/>
      <c r="G275" s="335">
        <v>3</v>
      </c>
      <c r="H275" s="336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ht="16.2" x14ac:dyDescent="0.3">
      <c r="A276" s="217">
        <f t="shared" si="28"/>
        <v>154</v>
      </c>
      <c r="B276" s="233" t="s">
        <v>3186</v>
      </c>
      <c r="C276" s="212" t="s">
        <v>3187</v>
      </c>
      <c r="D276" s="212"/>
      <c r="E276" s="212" t="s">
        <v>1753</v>
      </c>
      <c r="F276" s="212"/>
      <c r="G276" s="335">
        <v>3</v>
      </c>
      <c r="H276" s="336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ht="16.2" x14ac:dyDescent="0.3">
      <c r="A277" s="217">
        <f t="shared" si="28"/>
        <v>155</v>
      </c>
      <c r="B277" s="233" t="s">
        <v>3188</v>
      </c>
      <c r="C277" s="212" t="s">
        <v>3189</v>
      </c>
      <c r="D277" s="216"/>
      <c r="E277" s="212" t="s">
        <v>1753</v>
      </c>
      <c r="F277" s="223" t="s">
        <v>57</v>
      </c>
      <c r="G277" s="322">
        <v>6</v>
      </c>
      <c r="H277" s="323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16.2" x14ac:dyDescent="0.3">
      <c r="A278" s="217"/>
      <c r="B278" s="189" t="s">
        <v>3190</v>
      </c>
      <c r="C278" s="212"/>
      <c r="D278" s="212"/>
      <c r="E278" s="214"/>
      <c r="F278" s="212"/>
      <c r="G278" s="322"/>
      <c r="H278" s="323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ht="16.2" x14ac:dyDescent="0.3">
      <c r="A279" s="217">
        <f>A277+1</f>
        <v>156</v>
      </c>
      <c r="B279" s="233" t="s">
        <v>3191</v>
      </c>
      <c r="C279" s="212" t="s">
        <v>3192</v>
      </c>
      <c r="D279" s="216"/>
      <c r="E279" s="214"/>
      <c r="F279" s="212" t="s">
        <v>57</v>
      </c>
      <c r="G279" s="333">
        <v>1</v>
      </c>
      <c r="H279" s="334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ht="16.2" x14ac:dyDescent="0.3">
      <c r="A280" s="217">
        <f t="shared" ref="A280" si="29">A279+1</f>
        <v>157</v>
      </c>
      <c r="B280" s="233" t="s">
        <v>3193</v>
      </c>
      <c r="C280" s="212" t="s">
        <v>3194</v>
      </c>
      <c r="D280" s="216"/>
      <c r="E280" s="214"/>
      <c r="F280" s="212" t="s">
        <v>57</v>
      </c>
      <c r="G280" s="335">
        <v>49</v>
      </c>
      <c r="H280" s="336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ht="16.2" x14ac:dyDescent="0.3">
      <c r="A281" s="217"/>
      <c r="B281" s="189" t="s">
        <v>3195</v>
      </c>
      <c r="C281" s="234"/>
      <c r="D281" s="234"/>
      <c r="E281" s="234"/>
      <c r="F281" s="234"/>
      <c r="G281" s="322"/>
      <c r="H281" s="323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ht="16.2" x14ac:dyDescent="0.3">
      <c r="A282" s="217">
        <f>A280+1</f>
        <v>158</v>
      </c>
      <c r="B282" s="233" t="s">
        <v>3196</v>
      </c>
      <c r="C282" s="234" t="s">
        <v>3197</v>
      </c>
      <c r="D282" s="234"/>
      <c r="E282" s="212" t="s">
        <v>1753</v>
      </c>
      <c r="F282" s="234" t="s">
        <v>57</v>
      </c>
      <c r="G282" s="322">
        <f>(4*24)+(18*48)</f>
        <v>960</v>
      </c>
      <c r="H282" s="323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ht="16.2" x14ac:dyDescent="0.3">
      <c r="A283" s="217">
        <f t="shared" ref="A283:A286" si="30">A282+1</f>
        <v>159</v>
      </c>
      <c r="B283" s="233" t="s">
        <v>3198</v>
      </c>
      <c r="C283" s="234" t="s">
        <v>3199</v>
      </c>
      <c r="D283" s="234"/>
      <c r="E283" s="212" t="s">
        <v>1753</v>
      </c>
      <c r="F283" s="234" t="s">
        <v>57</v>
      </c>
      <c r="G283" s="322">
        <v>10</v>
      </c>
      <c r="H283" s="323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28.8" x14ac:dyDescent="0.3">
      <c r="A284" s="217">
        <f t="shared" si="30"/>
        <v>160</v>
      </c>
      <c r="B284" s="233" t="s">
        <v>3200</v>
      </c>
      <c r="C284" s="234" t="s">
        <v>3201</v>
      </c>
      <c r="D284" s="234"/>
      <c r="E284" s="212" t="s">
        <v>1753</v>
      </c>
      <c r="F284" s="234" t="s">
        <v>57</v>
      </c>
      <c r="G284" s="322">
        <v>18</v>
      </c>
      <c r="H284" s="323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ht="28.8" x14ac:dyDescent="0.3">
      <c r="A285" s="217">
        <f t="shared" si="30"/>
        <v>161</v>
      </c>
      <c r="B285" s="233" t="s">
        <v>3202</v>
      </c>
      <c r="C285" s="234" t="s">
        <v>3203</v>
      </c>
      <c r="D285" s="234"/>
      <c r="E285" s="212" t="s">
        <v>1753</v>
      </c>
      <c r="F285" s="234" t="s">
        <v>57</v>
      </c>
      <c r="G285" s="322">
        <v>8</v>
      </c>
      <c r="H285" s="323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ht="28.8" x14ac:dyDescent="0.3">
      <c r="A286" s="217">
        <f t="shared" si="30"/>
        <v>162</v>
      </c>
      <c r="B286" s="233" t="s">
        <v>3204</v>
      </c>
      <c r="C286" s="234" t="s">
        <v>3205</v>
      </c>
      <c r="D286" s="234"/>
      <c r="E286" s="212" t="s">
        <v>1753</v>
      </c>
      <c r="F286" s="234" t="s">
        <v>57</v>
      </c>
      <c r="G286" s="322">
        <v>6</v>
      </c>
      <c r="H286" s="323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ht="16.2" x14ac:dyDescent="0.3">
      <c r="A287" s="217"/>
      <c r="B287" s="189" t="s">
        <v>3206</v>
      </c>
      <c r="C287" s="234"/>
      <c r="D287" s="234"/>
      <c r="E287" s="234"/>
      <c r="F287" s="234"/>
      <c r="G287" s="322"/>
      <c r="H287" s="323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16.2" x14ac:dyDescent="0.3">
      <c r="A288" s="217">
        <f>A286+1</f>
        <v>163</v>
      </c>
      <c r="B288" s="233" t="s">
        <v>3207</v>
      </c>
      <c r="C288" s="234" t="s">
        <v>3208</v>
      </c>
      <c r="D288" s="216"/>
      <c r="E288" s="234" t="s">
        <v>3209</v>
      </c>
      <c r="F288" s="234" t="s">
        <v>1161</v>
      </c>
      <c r="G288" s="322">
        <v>72</v>
      </c>
      <c r="H288" s="323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ht="16.2" x14ac:dyDescent="0.3">
      <c r="A289" s="217">
        <f>A288+1</f>
        <v>164</v>
      </c>
      <c r="B289" s="233" t="s">
        <v>3210</v>
      </c>
      <c r="C289" s="234" t="s">
        <v>3211</v>
      </c>
      <c r="D289" s="216"/>
      <c r="E289" s="234" t="s">
        <v>3209</v>
      </c>
      <c r="F289" s="234" t="s">
        <v>1161</v>
      </c>
      <c r="G289" s="322">
        <v>114</v>
      </c>
      <c r="H289" s="323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6.2" x14ac:dyDescent="0.3">
      <c r="A290" s="217">
        <f t="shared" ref="A290:A300" si="31">A289+1</f>
        <v>165</v>
      </c>
      <c r="B290" s="233" t="s">
        <v>3212</v>
      </c>
      <c r="C290" s="234" t="s">
        <v>3213</v>
      </c>
      <c r="D290" s="216"/>
      <c r="E290" s="234" t="s">
        <v>3209</v>
      </c>
      <c r="F290" s="234" t="s">
        <v>1161</v>
      </c>
      <c r="G290" s="322">
        <v>378</v>
      </c>
      <c r="H290" s="323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ht="16.2" x14ac:dyDescent="0.3">
      <c r="A291" s="217">
        <f t="shared" si="31"/>
        <v>166</v>
      </c>
      <c r="B291" s="233" t="s">
        <v>3214</v>
      </c>
      <c r="C291" s="234" t="s">
        <v>3215</v>
      </c>
      <c r="D291" s="216"/>
      <c r="E291" s="234" t="s">
        <v>3209</v>
      </c>
      <c r="F291" s="234" t="s">
        <v>1161</v>
      </c>
      <c r="G291" s="322">
        <v>582</v>
      </c>
      <c r="H291" s="323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6.2" x14ac:dyDescent="0.3">
      <c r="A292" s="217">
        <f t="shared" si="31"/>
        <v>167</v>
      </c>
      <c r="B292" s="233" t="s">
        <v>3216</v>
      </c>
      <c r="C292" s="234" t="s">
        <v>3217</v>
      </c>
      <c r="D292" s="216"/>
      <c r="E292" s="234" t="s">
        <v>3209</v>
      </c>
      <c r="F292" s="234" t="s">
        <v>57</v>
      </c>
      <c r="G292" s="322">
        <v>756</v>
      </c>
      <c r="H292" s="323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ht="16.2" x14ac:dyDescent="0.3">
      <c r="A293" s="217">
        <f t="shared" si="31"/>
        <v>168</v>
      </c>
      <c r="B293" s="233" t="s">
        <v>3218</v>
      </c>
      <c r="C293" s="234" t="s">
        <v>3219</v>
      </c>
      <c r="D293" s="216"/>
      <c r="E293" s="234" t="s">
        <v>3209</v>
      </c>
      <c r="F293" s="234" t="s">
        <v>57</v>
      </c>
      <c r="G293" s="322">
        <v>2268</v>
      </c>
      <c r="H293" s="323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ht="16.2" x14ac:dyDescent="0.3">
      <c r="A294" s="217">
        <f t="shared" si="31"/>
        <v>169</v>
      </c>
      <c r="B294" s="233" t="s">
        <v>3220</v>
      </c>
      <c r="C294" s="234" t="s">
        <v>3221</v>
      </c>
      <c r="D294" s="216"/>
      <c r="E294" s="234" t="s">
        <v>3209</v>
      </c>
      <c r="F294" s="234" t="s">
        <v>57</v>
      </c>
      <c r="G294" s="322">
        <f>200*1.1</f>
        <v>220.00000000000003</v>
      </c>
      <c r="H294" s="323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ht="16.2" x14ac:dyDescent="0.3">
      <c r="A295" s="217">
        <f t="shared" si="31"/>
        <v>170</v>
      </c>
      <c r="B295" s="233" t="s">
        <v>3222</v>
      </c>
      <c r="C295" s="234" t="s">
        <v>3223</v>
      </c>
      <c r="D295" s="234"/>
      <c r="E295" s="234" t="s">
        <v>3209</v>
      </c>
      <c r="F295" s="234" t="s">
        <v>57</v>
      </c>
      <c r="G295" s="322">
        <f>(G288+G289+G290+G291)/1*2*0.7/2</f>
        <v>802.19999999999993</v>
      </c>
      <c r="H295" s="323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6.2" x14ac:dyDescent="0.3">
      <c r="A296" s="217">
        <f t="shared" si="31"/>
        <v>171</v>
      </c>
      <c r="B296" s="233" t="s">
        <v>3224</v>
      </c>
      <c r="C296" s="234" t="s">
        <v>3225</v>
      </c>
      <c r="D296" s="234"/>
      <c r="E296" s="234" t="s">
        <v>3209</v>
      </c>
      <c r="F296" s="234" t="s">
        <v>57</v>
      </c>
      <c r="G296" s="322">
        <f>(G288/1*0.5/3)+(G289/1*0.4/3)+(G290/1*0.2/3)+(G291/1*0.2/3)</f>
        <v>91.200000000000017</v>
      </c>
      <c r="H296" s="323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ht="16.2" x14ac:dyDescent="0.3">
      <c r="A297" s="217">
        <f t="shared" si="31"/>
        <v>172</v>
      </c>
      <c r="B297" s="233" t="s">
        <v>3218</v>
      </c>
      <c r="C297" s="234" t="s">
        <v>3219</v>
      </c>
      <c r="D297" s="216"/>
      <c r="E297" s="234" t="s">
        <v>3209</v>
      </c>
      <c r="F297" s="234" t="s">
        <v>57</v>
      </c>
      <c r="G297" s="322">
        <v>2278</v>
      </c>
      <c r="H297" s="323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16.2" x14ac:dyDescent="0.3">
      <c r="A298" s="217">
        <f t="shared" si="31"/>
        <v>173</v>
      </c>
      <c r="B298" s="233" t="s">
        <v>3226</v>
      </c>
      <c r="C298" s="234" t="s">
        <v>3227</v>
      </c>
      <c r="D298" s="234"/>
      <c r="E298" s="234" t="s">
        <v>3209</v>
      </c>
      <c r="F298" s="234" t="s">
        <v>57</v>
      </c>
      <c r="G298" s="322">
        <f>G300*2</f>
        <v>3456</v>
      </c>
      <c r="H298" s="323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ht="16.2" x14ac:dyDescent="0.3">
      <c r="A299" s="217">
        <f t="shared" si="31"/>
        <v>174</v>
      </c>
      <c r="B299" s="233" t="s">
        <v>3228</v>
      </c>
      <c r="C299" s="234" t="s">
        <v>3229</v>
      </c>
      <c r="D299" s="234"/>
      <c r="E299" s="234" t="s">
        <v>3209</v>
      </c>
      <c r="F299" s="234" t="s">
        <v>57</v>
      </c>
      <c r="G299" s="322">
        <f>G298</f>
        <v>3456</v>
      </c>
      <c r="H299" s="323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16.2" x14ac:dyDescent="0.3">
      <c r="A300" s="217">
        <f t="shared" si="31"/>
        <v>175</v>
      </c>
      <c r="B300" s="233" t="s">
        <v>3230</v>
      </c>
      <c r="C300" s="234" t="s">
        <v>3231</v>
      </c>
      <c r="D300" s="234"/>
      <c r="E300" s="234" t="s">
        <v>3209</v>
      </c>
      <c r="F300" s="234" t="s">
        <v>57</v>
      </c>
      <c r="G300" s="322">
        <f>(G288+G289+G290+G291/1*2)</f>
        <v>1728</v>
      </c>
      <c r="H300" s="323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ht="16.2" x14ac:dyDescent="0.3">
      <c r="A301" s="217"/>
      <c r="B301" s="189" t="s">
        <v>3079</v>
      </c>
      <c r="C301" s="234"/>
      <c r="D301" s="234"/>
      <c r="E301" s="234"/>
      <c r="F301" s="234"/>
      <c r="G301" s="322"/>
      <c r="H301" s="323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ht="16.2" x14ac:dyDescent="0.3">
      <c r="A302" s="217">
        <f>A300+1</f>
        <v>176</v>
      </c>
      <c r="B302" s="233" t="s">
        <v>3232</v>
      </c>
      <c r="C302" s="234">
        <v>500105</v>
      </c>
      <c r="D302" s="234"/>
      <c r="E302" s="212" t="s">
        <v>1753</v>
      </c>
      <c r="F302" s="234" t="s">
        <v>1161</v>
      </c>
      <c r="G302" s="322">
        <v>62525</v>
      </c>
      <c r="H302" s="323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ht="32.4" x14ac:dyDescent="0.3">
      <c r="A303" s="217">
        <f t="shared" ref="A303:A308" si="32">A302+1</f>
        <v>177</v>
      </c>
      <c r="B303" s="235" t="s">
        <v>3233</v>
      </c>
      <c r="C303" s="214">
        <v>32537</v>
      </c>
      <c r="D303" s="234"/>
      <c r="E303" s="212" t="s">
        <v>1753</v>
      </c>
      <c r="F303" s="223" t="s">
        <v>1161</v>
      </c>
      <c r="G303" s="335">
        <v>80</v>
      </c>
      <c r="H303" s="336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ht="16.2" x14ac:dyDescent="0.3">
      <c r="A304" s="217">
        <f t="shared" si="32"/>
        <v>178</v>
      </c>
      <c r="B304" s="235" t="s">
        <v>3234</v>
      </c>
      <c r="C304" s="214"/>
      <c r="D304" s="234"/>
      <c r="E304" s="219"/>
      <c r="F304" s="223" t="s">
        <v>1161</v>
      </c>
      <c r="G304" s="335">
        <v>9900</v>
      </c>
      <c r="H304" s="336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ht="16.2" x14ac:dyDescent="0.3">
      <c r="A305" s="217">
        <f t="shared" si="32"/>
        <v>179</v>
      </c>
      <c r="B305" s="235" t="s">
        <v>3084</v>
      </c>
      <c r="C305" s="214"/>
      <c r="D305" s="212"/>
      <c r="E305" s="221"/>
      <c r="F305" s="223" t="s">
        <v>1780</v>
      </c>
      <c r="G305" s="335">
        <f>G304/0.5/100</f>
        <v>198</v>
      </c>
      <c r="H305" s="336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ht="16.2" x14ac:dyDescent="0.3">
      <c r="A306" s="217">
        <f>A304+1</f>
        <v>179</v>
      </c>
      <c r="B306" s="235" t="s">
        <v>3235</v>
      </c>
      <c r="C306" s="214"/>
      <c r="D306" s="236"/>
      <c r="E306" s="234"/>
      <c r="F306" s="223" t="s">
        <v>1161</v>
      </c>
      <c r="G306" s="335">
        <v>514</v>
      </c>
      <c r="H306" s="336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ht="16.2" x14ac:dyDescent="0.3">
      <c r="A307" s="217">
        <f t="shared" si="32"/>
        <v>180</v>
      </c>
      <c r="B307" s="235" t="s">
        <v>3085</v>
      </c>
      <c r="C307" s="214"/>
      <c r="D307" s="216"/>
      <c r="E307" s="223"/>
      <c r="F307" s="223" t="s">
        <v>1780</v>
      </c>
      <c r="G307" s="335">
        <f>(G302+G303)/0.3/100</f>
        <v>2086.8333333333335</v>
      </c>
      <c r="H307" s="336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ht="16.8" thickBot="1" x14ac:dyDescent="0.35">
      <c r="A308" s="217">
        <f t="shared" si="32"/>
        <v>181</v>
      </c>
      <c r="B308" s="235" t="s">
        <v>3236</v>
      </c>
      <c r="C308" s="214" t="s">
        <v>3237</v>
      </c>
      <c r="D308" s="216"/>
      <c r="E308" s="223"/>
      <c r="F308" s="223" t="s">
        <v>57</v>
      </c>
      <c r="G308" s="337">
        <f>G306</f>
        <v>514</v>
      </c>
      <c r="H308" s="338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ht="25.35" customHeight="1" x14ac:dyDescent="0.3">
      <c r="A309" s="247" t="s">
        <v>2956</v>
      </c>
      <c r="B309" s="248"/>
      <c r="C309" s="248"/>
      <c r="D309" s="248"/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8"/>
      <c r="P309" s="248"/>
      <c r="Q309" s="249"/>
    </row>
    <row r="310" spans="1:17" ht="39" customHeight="1" thickBot="1" x14ac:dyDescent="0.35">
      <c r="A310" s="250"/>
      <c r="B310" s="251"/>
      <c r="C310" s="251"/>
      <c r="D310" s="251"/>
      <c r="E310" s="251"/>
      <c r="F310" s="251"/>
      <c r="G310" s="251"/>
      <c r="H310" s="251"/>
      <c r="I310" s="251"/>
      <c r="J310" s="251"/>
      <c r="K310" s="251"/>
      <c r="L310" s="251"/>
      <c r="M310" s="251"/>
      <c r="N310" s="251"/>
      <c r="O310" s="251"/>
      <c r="P310" s="251"/>
      <c r="Q310" s="252"/>
    </row>
  </sheetData>
  <mergeCells count="319">
    <mergeCell ref="G305:H305"/>
    <mergeCell ref="G306:H306"/>
    <mergeCell ref="G307:H307"/>
    <mergeCell ref="G308:H308"/>
    <mergeCell ref="G300:H300"/>
    <mergeCell ref="G301:H301"/>
    <mergeCell ref="G302:H302"/>
    <mergeCell ref="G303:H303"/>
    <mergeCell ref="G304:H304"/>
    <mergeCell ref="G295:H295"/>
    <mergeCell ref="G296:H296"/>
    <mergeCell ref="G297:H297"/>
    <mergeCell ref="G298:H298"/>
    <mergeCell ref="G299:H299"/>
    <mergeCell ref="G290:H290"/>
    <mergeCell ref="G291:H291"/>
    <mergeCell ref="G292:H292"/>
    <mergeCell ref="G293:H293"/>
    <mergeCell ref="G294:H294"/>
    <mergeCell ref="G285:H285"/>
    <mergeCell ref="G286:H286"/>
    <mergeCell ref="G287:H287"/>
    <mergeCell ref="G288:H288"/>
    <mergeCell ref="G289:H289"/>
    <mergeCell ref="G280:H280"/>
    <mergeCell ref="G281:H281"/>
    <mergeCell ref="G282:H282"/>
    <mergeCell ref="G283:H283"/>
    <mergeCell ref="G284:H284"/>
    <mergeCell ref="G275:H275"/>
    <mergeCell ref="G276:H276"/>
    <mergeCell ref="G277:H277"/>
    <mergeCell ref="G278:H278"/>
    <mergeCell ref="G279:H279"/>
    <mergeCell ref="G270:H270"/>
    <mergeCell ref="G271:H271"/>
    <mergeCell ref="G272:H272"/>
    <mergeCell ref="G273:H273"/>
    <mergeCell ref="G274:H274"/>
    <mergeCell ref="G265:H265"/>
    <mergeCell ref="G266:H266"/>
    <mergeCell ref="G267:H267"/>
    <mergeCell ref="G268:H268"/>
    <mergeCell ref="G269:H269"/>
    <mergeCell ref="G260:H260"/>
    <mergeCell ref="G261:H261"/>
    <mergeCell ref="G262:H262"/>
    <mergeCell ref="G263:H263"/>
    <mergeCell ref="G264:H264"/>
    <mergeCell ref="G255:H255"/>
    <mergeCell ref="G256:H256"/>
    <mergeCell ref="G257:H257"/>
    <mergeCell ref="G258:H258"/>
    <mergeCell ref="G259:H259"/>
    <mergeCell ref="G250:H250"/>
    <mergeCell ref="G251:H251"/>
    <mergeCell ref="G252:H252"/>
    <mergeCell ref="G253:H253"/>
    <mergeCell ref="G254:H254"/>
    <mergeCell ref="G245:H245"/>
    <mergeCell ref="G246:H246"/>
    <mergeCell ref="G247:H247"/>
    <mergeCell ref="G248:H248"/>
    <mergeCell ref="G249:H249"/>
    <mergeCell ref="G240:H240"/>
    <mergeCell ref="G241:H241"/>
    <mergeCell ref="G242:H242"/>
    <mergeCell ref="G243:H243"/>
    <mergeCell ref="G244:H244"/>
    <mergeCell ref="G235:H235"/>
    <mergeCell ref="G236:H236"/>
    <mergeCell ref="G237:H237"/>
    <mergeCell ref="G238:H238"/>
    <mergeCell ref="G239:H239"/>
    <mergeCell ref="G230:H230"/>
    <mergeCell ref="G231:H231"/>
    <mergeCell ref="G232:H232"/>
    <mergeCell ref="G233:H233"/>
    <mergeCell ref="G234:H234"/>
    <mergeCell ref="G225:H225"/>
    <mergeCell ref="G226:H226"/>
    <mergeCell ref="G227:H227"/>
    <mergeCell ref="G228:H228"/>
    <mergeCell ref="G229:H229"/>
    <mergeCell ref="G220:H220"/>
    <mergeCell ref="G221:H221"/>
    <mergeCell ref="G222:H222"/>
    <mergeCell ref="G223:H223"/>
    <mergeCell ref="G224:H224"/>
    <mergeCell ref="G215:H215"/>
    <mergeCell ref="G216:H216"/>
    <mergeCell ref="G217:H217"/>
    <mergeCell ref="G218:H218"/>
    <mergeCell ref="G219:H219"/>
    <mergeCell ref="G210:H210"/>
    <mergeCell ref="G211:H211"/>
    <mergeCell ref="G212:H212"/>
    <mergeCell ref="G213:H213"/>
    <mergeCell ref="G214:H214"/>
    <mergeCell ref="G205:H205"/>
    <mergeCell ref="G206:H206"/>
    <mergeCell ref="G207:H207"/>
    <mergeCell ref="G208:H208"/>
    <mergeCell ref="G209:H209"/>
    <mergeCell ref="G200:H200"/>
    <mergeCell ref="G201:H201"/>
    <mergeCell ref="G202:H202"/>
    <mergeCell ref="G203:H203"/>
    <mergeCell ref="G204:H204"/>
    <mergeCell ref="G195:H195"/>
    <mergeCell ref="G196:H196"/>
    <mergeCell ref="G197:H197"/>
    <mergeCell ref="G198:H198"/>
    <mergeCell ref="G199:H199"/>
    <mergeCell ref="G190:H190"/>
    <mergeCell ref="G191:H191"/>
    <mergeCell ref="G192:H192"/>
    <mergeCell ref="G193:H193"/>
    <mergeCell ref="G194:H194"/>
    <mergeCell ref="G185:H185"/>
    <mergeCell ref="G186:H186"/>
    <mergeCell ref="G187:H187"/>
    <mergeCell ref="G188:H188"/>
    <mergeCell ref="G189:H189"/>
    <mergeCell ref="G180:H180"/>
    <mergeCell ref="G181:H181"/>
    <mergeCell ref="G182:H182"/>
    <mergeCell ref="G183:H183"/>
    <mergeCell ref="G184:H184"/>
    <mergeCell ref="G175:H175"/>
    <mergeCell ref="G176:H176"/>
    <mergeCell ref="G177:H177"/>
    <mergeCell ref="G178:H178"/>
    <mergeCell ref="G179:H179"/>
    <mergeCell ref="G170:H170"/>
    <mergeCell ref="G171:H171"/>
    <mergeCell ref="G172:H172"/>
    <mergeCell ref="G173:H173"/>
    <mergeCell ref="G174:H174"/>
    <mergeCell ref="G165:H165"/>
    <mergeCell ref="G166:H166"/>
    <mergeCell ref="G167:H167"/>
    <mergeCell ref="G168:H168"/>
    <mergeCell ref="G169:H169"/>
    <mergeCell ref="G160:H160"/>
    <mergeCell ref="G161:H161"/>
    <mergeCell ref="G162:H162"/>
    <mergeCell ref="G163:H163"/>
    <mergeCell ref="G164:H164"/>
    <mergeCell ref="G155:H155"/>
    <mergeCell ref="G156:H156"/>
    <mergeCell ref="G157:H157"/>
    <mergeCell ref="G158:H158"/>
    <mergeCell ref="G159:H159"/>
    <mergeCell ref="G150:H150"/>
    <mergeCell ref="G151:H151"/>
    <mergeCell ref="G152:H152"/>
    <mergeCell ref="G153:H153"/>
    <mergeCell ref="G154:H154"/>
    <mergeCell ref="G145:H145"/>
    <mergeCell ref="G146:H146"/>
    <mergeCell ref="G147:H147"/>
    <mergeCell ref="G148:H148"/>
    <mergeCell ref="G149:H149"/>
    <mergeCell ref="G140:H140"/>
    <mergeCell ref="G141:H141"/>
    <mergeCell ref="G142:H142"/>
    <mergeCell ref="G143:H143"/>
    <mergeCell ref="G144:H144"/>
    <mergeCell ref="G135:H135"/>
    <mergeCell ref="G136:H136"/>
    <mergeCell ref="G137:H137"/>
    <mergeCell ref="G138:H138"/>
    <mergeCell ref="G139:H139"/>
    <mergeCell ref="G130:H130"/>
    <mergeCell ref="G131:H131"/>
    <mergeCell ref="G132:H132"/>
    <mergeCell ref="G133:H133"/>
    <mergeCell ref="G134:H134"/>
    <mergeCell ref="G125:H125"/>
    <mergeCell ref="G126:H126"/>
    <mergeCell ref="G127:H127"/>
    <mergeCell ref="G128:H128"/>
    <mergeCell ref="G129:H129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G110:H110"/>
    <mergeCell ref="G111:H111"/>
    <mergeCell ref="G112:H112"/>
    <mergeCell ref="G113:H113"/>
    <mergeCell ref="G114:H114"/>
    <mergeCell ref="G105:H105"/>
    <mergeCell ref="G106:H106"/>
    <mergeCell ref="G107:H107"/>
    <mergeCell ref="G108:H108"/>
    <mergeCell ref="G109:H109"/>
    <mergeCell ref="G100:H100"/>
    <mergeCell ref="G101:H101"/>
    <mergeCell ref="G102:H102"/>
    <mergeCell ref="G103:H103"/>
    <mergeCell ref="G104:H104"/>
    <mergeCell ref="G95:H95"/>
    <mergeCell ref="G96:H96"/>
    <mergeCell ref="G97:H97"/>
    <mergeCell ref="G98:H98"/>
    <mergeCell ref="G99:H99"/>
    <mergeCell ref="G90:H90"/>
    <mergeCell ref="G91:H91"/>
    <mergeCell ref="G92:H92"/>
    <mergeCell ref="G93:H93"/>
    <mergeCell ref="G94:H94"/>
    <mergeCell ref="G85:H85"/>
    <mergeCell ref="G86:H86"/>
    <mergeCell ref="G87:H87"/>
    <mergeCell ref="G88:H88"/>
    <mergeCell ref="G89:H89"/>
    <mergeCell ref="G80:H80"/>
    <mergeCell ref="G81:H81"/>
    <mergeCell ref="G82:H82"/>
    <mergeCell ref="G83:H83"/>
    <mergeCell ref="G84:H8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A309:Q310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  <mergeCell ref="G19:H19"/>
    <mergeCell ref="G5:H5"/>
    <mergeCell ref="G6:H6"/>
    <mergeCell ref="G7:H7"/>
    <mergeCell ref="G8:H8"/>
    <mergeCell ref="G9:H9"/>
    <mergeCell ref="G10:H10"/>
    <mergeCell ref="G11:H11"/>
    <mergeCell ref="G12:H12"/>
    <mergeCell ref="G14:H14"/>
    <mergeCell ref="G15:H15"/>
    <mergeCell ref="G17:H17"/>
    <mergeCell ref="G47:H47"/>
    <mergeCell ref="G48:H48"/>
    <mergeCell ref="G49:H49"/>
    <mergeCell ref="G20:H20"/>
    <mergeCell ref="G21:H21"/>
    <mergeCell ref="G22:H22"/>
    <mergeCell ref="G24:H24"/>
    <mergeCell ref="G25:H25"/>
    <mergeCell ref="G26:H26"/>
    <mergeCell ref="G27:H27"/>
    <mergeCell ref="G28:H28"/>
    <mergeCell ref="G29:H29"/>
    <mergeCell ref="G13:H13"/>
    <mergeCell ref="G16:H16"/>
    <mergeCell ref="G18:H18"/>
    <mergeCell ref="G23:H23"/>
    <mergeCell ref="G37:H37"/>
    <mergeCell ref="G39:H39"/>
    <mergeCell ref="G41:H41"/>
    <mergeCell ref="G50:H50"/>
    <mergeCell ref="G58:H58"/>
    <mergeCell ref="G30:H30"/>
    <mergeCell ref="G31:H31"/>
    <mergeCell ref="G32:H32"/>
    <mergeCell ref="G33:H33"/>
    <mergeCell ref="G34:H34"/>
    <mergeCell ref="G35:H35"/>
    <mergeCell ref="G51:H51"/>
    <mergeCell ref="G36:H36"/>
    <mergeCell ref="G38:H38"/>
    <mergeCell ref="G40:H40"/>
    <mergeCell ref="G42:H42"/>
    <mergeCell ref="G43:H43"/>
    <mergeCell ref="G44:H44"/>
    <mergeCell ref="G45:H45"/>
    <mergeCell ref="G46:H46"/>
    <mergeCell ref="G62:H62"/>
    <mergeCell ref="G63:H63"/>
    <mergeCell ref="G64:H64"/>
    <mergeCell ref="G61:H61"/>
    <mergeCell ref="G52:H52"/>
    <mergeCell ref="G53:H53"/>
    <mergeCell ref="G54:H54"/>
    <mergeCell ref="G55:H55"/>
    <mergeCell ref="G56:H56"/>
    <mergeCell ref="G57:H57"/>
    <mergeCell ref="G59:H59"/>
    <mergeCell ref="G60:H60"/>
  </mergeCells>
  <conditionalFormatting sqref="B195:B265">
    <cfRule type="expression" dxfId="5" priority="3">
      <formula>"R[-1]C&lt;&gt;RC"</formula>
    </cfRule>
  </conditionalFormatting>
  <conditionalFormatting sqref="B271:B277">
    <cfRule type="expression" dxfId="4" priority="1">
      <formula>"R[-1]C&lt;&gt;RC"</formula>
    </cfRule>
  </conditionalFormatting>
  <conditionalFormatting sqref="B279:B280">
    <cfRule type="expression" dxfId="3" priority="2">
      <formula>"R[-1]C&lt;&gt;RC"</formula>
    </cfRule>
  </conditionalFormatting>
  <conditionalFormatting sqref="B282:B286">
    <cfRule type="expression" dxfId="2" priority="6">
      <formula>"R[-1]C&lt;&gt;RC"</formula>
    </cfRule>
  </conditionalFormatting>
  <conditionalFormatting sqref="B288:B300">
    <cfRule type="expression" dxfId="1" priority="4">
      <formula>"R[-1]C&lt;&gt;RC"</formula>
    </cfRule>
  </conditionalFormatting>
  <conditionalFormatting sqref="B302">
    <cfRule type="expression" dxfId="0" priority="5">
      <formula>"R[-1]C&lt;&gt;RC"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7CD4-55BD-4A68-AF80-2B26E90D3C38}">
  <dimension ref="A1:Q203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13.2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1786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SUM(M4:M670)</f>
        <v>0</v>
      </c>
      <c r="N3" s="5"/>
      <c r="O3" s="6">
        <f>SUM(O4:O670)</f>
        <v>0</v>
      </c>
      <c r="P3" s="5"/>
      <c r="Q3" s="6">
        <f>SUM(Q4:Q670)</f>
        <v>0</v>
      </c>
    </row>
    <row r="4" spans="1:17" x14ac:dyDescent="0.3">
      <c r="A4" s="15" t="s">
        <v>2130</v>
      </c>
      <c r="B4" s="237" t="s">
        <v>1668</v>
      </c>
      <c r="C4" s="15" t="s">
        <v>2130</v>
      </c>
      <c r="D4" s="15" t="s">
        <v>2130</v>
      </c>
      <c r="E4" s="14" t="s">
        <v>2130</v>
      </c>
      <c r="F4" s="15" t="s">
        <v>2130</v>
      </c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238" t="s">
        <v>3238</v>
      </c>
      <c r="C5" s="14" t="s">
        <v>1682</v>
      </c>
      <c r="D5" s="14" t="s">
        <v>2130</v>
      </c>
      <c r="E5" s="14" t="s">
        <v>2130</v>
      </c>
      <c r="F5" s="14" t="s">
        <v>98</v>
      </c>
      <c r="G5" s="339">
        <v>1</v>
      </c>
      <c r="H5" s="340" t="s">
        <v>2130</v>
      </c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3">
      <c r="A6" s="14">
        <v>2</v>
      </c>
      <c r="B6" s="238" t="s">
        <v>1787</v>
      </c>
      <c r="C6" s="25" t="s">
        <v>1788</v>
      </c>
      <c r="D6" s="14" t="s">
        <v>2130</v>
      </c>
      <c r="E6" s="14" t="s">
        <v>2130</v>
      </c>
      <c r="F6" s="14" t="s">
        <v>98</v>
      </c>
      <c r="G6" s="339">
        <v>2</v>
      </c>
      <c r="H6" s="340" t="s">
        <v>2130</v>
      </c>
      <c r="I6" s="15"/>
      <c r="J6" s="15"/>
      <c r="K6" s="15"/>
      <c r="L6" s="15"/>
      <c r="M6" s="15"/>
      <c r="N6" s="15"/>
      <c r="O6" s="15"/>
      <c r="P6" s="15"/>
      <c r="Q6" s="15"/>
    </row>
    <row r="7" spans="1:17" ht="27.6" x14ac:dyDescent="0.3">
      <c r="A7" s="14">
        <v>3</v>
      </c>
      <c r="B7" s="238" t="s">
        <v>1686</v>
      </c>
      <c r="C7" s="25" t="s">
        <v>3239</v>
      </c>
      <c r="D7" s="14" t="s">
        <v>2130</v>
      </c>
      <c r="E7" s="14" t="s">
        <v>2130</v>
      </c>
      <c r="F7" s="14" t="s">
        <v>98</v>
      </c>
      <c r="G7" s="339">
        <v>1</v>
      </c>
      <c r="H7" s="340" t="s">
        <v>2130</v>
      </c>
      <c r="I7" s="15"/>
      <c r="J7" s="15"/>
      <c r="K7" s="15"/>
      <c r="L7" s="15"/>
      <c r="M7" s="15"/>
      <c r="N7" s="15"/>
      <c r="O7" s="15"/>
      <c r="P7" s="15"/>
      <c r="Q7" s="15"/>
    </row>
    <row r="8" spans="1:17" ht="27.6" x14ac:dyDescent="0.3">
      <c r="A8" s="14">
        <v>4</v>
      </c>
      <c r="B8" s="238" t="s">
        <v>1686</v>
      </c>
      <c r="C8" s="25" t="s">
        <v>3240</v>
      </c>
      <c r="D8" s="14" t="s">
        <v>2130</v>
      </c>
      <c r="E8" s="14" t="s">
        <v>2130</v>
      </c>
      <c r="F8" s="14" t="s">
        <v>98</v>
      </c>
      <c r="G8" s="339">
        <v>8</v>
      </c>
      <c r="H8" s="340" t="s">
        <v>2130</v>
      </c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5</v>
      </c>
      <c r="B9" s="239" t="s">
        <v>3241</v>
      </c>
      <c r="C9" s="25" t="s">
        <v>1789</v>
      </c>
      <c r="D9" s="14" t="s">
        <v>2130</v>
      </c>
      <c r="E9" s="14" t="s">
        <v>2130</v>
      </c>
      <c r="F9" s="14" t="s">
        <v>98</v>
      </c>
      <c r="G9" s="339">
        <v>8</v>
      </c>
      <c r="H9" s="340" t="s">
        <v>2130</v>
      </c>
      <c r="I9" s="15"/>
      <c r="J9" s="15"/>
      <c r="K9" s="15"/>
      <c r="L9" s="15"/>
      <c r="M9" s="15"/>
      <c r="N9" s="15"/>
      <c r="O9" s="15"/>
      <c r="P9" s="15"/>
      <c r="Q9" s="15"/>
    </row>
    <row r="10" spans="1:17" x14ac:dyDescent="0.3">
      <c r="A10" s="14">
        <v>6</v>
      </c>
      <c r="B10" s="239" t="s">
        <v>3242</v>
      </c>
      <c r="C10" s="14" t="s">
        <v>3243</v>
      </c>
      <c r="D10" s="14" t="s">
        <v>2130</v>
      </c>
      <c r="E10" s="14" t="s">
        <v>2130</v>
      </c>
      <c r="F10" s="14" t="s">
        <v>98</v>
      </c>
      <c r="G10" s="339">
        <v>1</v>
      </c>
      <c r="H10" s="340" t="s">
        <v>2130</v>
      </c>
      <c r="I10" s="15"/>
      <c r="J10" s="15"/>
      <c r="K10" s="15"/>
      <c r="L10" s="15"/>
      <c r="M10" s="15"/>
      <c r="N10" s="15"/>
      <c r="O10" s="15"/>
      <c r="P10" s="15"/>
      <c r="Q10" s="15"/>
    </row>
    <row r="11" spans="1:17" x14ac:dyDescent="0.3">
      <c r="A11" s="14">
        <v>7</v>
      </c>
      <c r="B11" s="239" t="s">
        <v>3244</v>
      </c>
      <c r="C11" s="14" t="s">
        <v>3245</v>
      </c>
      <c r="D11" s="14" t="s">
        <v>2130</v>
      </c>
      <c r="E11" s="14" t="s">
        <v>2130</v>
      </c>
      <c r="F11" s="14" t="s">
        <v>98</v>
      </c>
      <c r="G11" s="339">
        <v>8</v>
      </c>
      <c r="H11" s="340" t="s">
        <v>2130</v>
      </c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4">
        <v>8</v>
      </c>
      <c r="B12" s="238" t="s">
        <v>3246</v>
      </c>
      <c r="C12" s="14" t="s">
        <v>3247</v>
      </c>
      <c r="D12" s="14" t="s">
        <v>2130</v>
      </c>
      <c r="E12" s="14" t="s">
        <v>2130</v>
      </c>
      <c r="F12" s="14" t="s">
        <v>98</v>
      </c>
      <c r="G12" s="339">
        <v>48</v>
      </c>
      <c r="H12" s="340" t="s">
        <v>2130</v>
      </c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4">
        <v>9</v>
      </c>
      <c r="B13" s="238" t="s">
        <v>3248</v>
      </c>
      <c r="C13" s="14" t="s">
        <v>3249</v>
      </c>
      <c r="D13" s="14" t="s">
        <v>2130</v>
      </c>
      <c r="E13" s="14" t="s">
        <v>2130</v>
      </c>
      <c r="F13" s="14" t="s">
        <v>98</v>
      </c>
      <c r="G13" s="339">
        <v>8</v>
      </c>
      <c r="H13" s="340" t="s">
        <v>2130</v>
      </c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4">
        <v>10</v>
      </c>
      <c r="B14" s="238" t="s">
        <v>3250</v>
      </c>
      <c r="C14" s="14" t="s">
        <v>3251</v>
      </c>
      <c r="D14" s="14" t="s">
        <v>2130</v>
      </c>
      <c r="E14" s="14" t="s">
        <v>2130</v>
      </c>
      <c r="F14" s="14" t="s">
        <v>98</v>
      </c>
      <c r="G14" s="339">
        <v>1</v>
      </c>
      <c r="H14" s="340" t="s">
        <v>2130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4">
        <v>11</v>
      </c>
      <c r="B15" s="238" t="s">
        <v>3252</v>
      </c>
      <c r="C15" s="14" t="s">
        <v>3253</v>
      </c>
      <c r="D15" s="14" t="s">
        <v>2130</v>
      </c>
      <c r="E15" s="14" t="s">
        <v>2130</v>
      </c>
      <c r="F15" s="14" t="s">
        <v>98</v>
      </c>
      <c r="G15" s="339">
        <v>1</v>
      </c>
      <c r="H15" s="340" t="s">
        <v>2130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>
        <v>12</v>
      </c>
      <c r="B16" s="239" t="s">
        <v>3254</v>
      </c>
      <c r="C16" s="14" t="s">
        <v>2130</v>
      </c>
      <c r="D16" s="14" t="s">
        <v>2130</v>
      </c>
      <c r="E16" s="14" t="s">
        <v>2130</v>
      </c>
      <c r="F16" s="14" t="s">
        <v>98</v>
      </c>
      <c r="G16" s="339">
        <v>4</v>
      </c>
      <c r="H16" s="340" t="s">
        <v>2130</v>
      </c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>
        <v>13</v>
      </c>
      <c r="B17" s="239" t="s">
        <v>3255</v>
      </c>
      <c r="C17" s="14" t="s">
        <v>2130</v>
      </c>
      <c r="D17" s="14" t="s">
        <v>2130</v>
      </c>
      <c r="E17" s="14" t="s">
        <v>2130</v>
      </c>
      <c r="F17" s="14" t="s">
        <v>98</v>
      </c>
      <c r="G17" s="339">
        <v>18</v>
      </c>
      <c r="H17" s="340" t="s">
        <v>2130</v>
      </c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14</v>
      </c>
      <c r="B18" s="239" t="s">
        <v>1705</v>
      </c>
      <c r="C18" s="14" t="s">
        <v>3256</v>
      </c>
      <c r="D18" s="14" t="s">
        <v>2130</v>
      </c>
      <c r="E18" s="14" t="s">
        <v>2130</v>
      </c>
      <c r="F18" s="14" t="s">
        <v>98</v>
      </c>
      <c r="G18" s="339">
        <v>8</v>
      </c>
      <c r="H18" s="340" t="s">
        <v>2130</v>
      </c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15</v>
      </c>
      <c r="B19" s="239" t="s">
        <v>1705</v>
      </c>
      <c r="C19" s="14" t="s">
        <v>3257</v>
      </c>
      <c r="D19" s="14" t="s">
        <v>2130</v>
      </c>
      <c r="E19" s="14" t="s">
        <v>2130</v>
      </c>
      <c r="F19" s="14" t="s">
        <v>98</v>
      </c>
      <c r="G19" s="339">
        <v>8</v>
      </c>
      <c r="H19" s="340" t="s">
        <v>2130</v>
      </c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>
        <v>16</v>
      </c>
      <c r="B20" s="240" t="s">
        <v>1705</v>
      </c>
      <c r="C20" s="14" t="s">
        <v>3258</v>
      </c>
      <c r="D20" s="14" t="s">
        <v>2130</v>
      </c>
      <c r="E20" s="14" t="s">
        <v>2130</v>
      </c>
      <c r="F20" s="14" t="s">
        <v>98</v>
      </c>
      <c r="G20" s="339">
        <v>8</v>
      </c>
      <c r="H20" s="340" t="s">
        <v>2130</v>
      </c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>
        <v>17</v>
      </c>
      <c r="B21" s="239" t="s">
        <v>3259</v>
      </c>
      <c r="C21" s="25" t="s">
        <v>1790</v>
      </c>
      <c r="D21" s="14" t="s">
        <v>2130</v>
      </c>
      <c r="E21" s="14" t="s">
        <v>2130</v>
      </c>
      <c r="F21" s="14" t="s">
        <v>98</v>
      </c>
      <c r="G21" s="339">
        <v>16</v>
      </c>
      <c r="H21" s="340" t="s">
        <v>2130</v>
      </c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4" t="s">
        <v>2130</v>
      </c>
      <c r="B22" s="240" t="s">
        <v>3260</v>
      </c>
      <c r="C22" s="25" t="s">
        <v>2130</v>
      </c>
      <c r="D22" s="14" t="s">
        <v>2130</v>
      </c>
      <c r="E22" s="14" t="s">
        <v>2130</v>
      </c>
      <c r="F22" s="14" t="s">
        <v>2130</v>
      </c>
      <c r="G22" s="339" t="s">
        <v>2130</v>
      </c>
      <c r="H22" s="340" t="s">
        <v>2130</v>
      </c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4">
        <v>18</v>
      </c>
      <c r="B23" s="239" t="s">
        <v>3261</v>
      </c>
      <c r="C23" s="25" t="s">
        <v>3262</v>
      </c>
      <c r="D23" s="14" t="s">
        <v>2130</v>
      </c>
      <c r="E23" s="14" t="s">
        <v>2130</v>
      </c>
      <c r="F23" s="14" t="s">
        <v>1161</v>
      </c>
      <c r="G23" s="339">
        <v>46</v>
      </c>
      <c r="H23" s="340" t="s">
        <v>2130</v>
      </c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4">
        <v>19</v>
      </c>
      <c r="B24" s="239" t="s">
        <v>3263</v>
      </c>
      <c r="C24" s="25" t="s">
        <v>3264</v>
      </c>
      <c r="D24" s="14" t="s">
        <v>2130</v>
      </c>
      <c r="E24" s="14" t="s">
        <v>2130</v>
      </c>
      <c r="F24" s="14" t="s">
        <v>1161</v>
      </c>
      <c r="G24" s="339">
        <v>39</v>
      </c>
      <c r="H24" s="340" t="s">
        <v>2130</v>
      </c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7.6" x14ac:dyDescent="0.3">
      <c r="A25" s="14">
        <v>20</v>
      </c>
      <c r="B25" s="239" t="s">
        <v>3265</v>
      </c>
      <c r="C25" s="25" t="s">
        <v>3266</v>
      </c>
      <c r="D25" s="15" t="s">
        <v>2130</v>
      </c>
      <c r="E25" s="14" t="s">
        <v>2130</v>
      </c>
      <c r="F25" s="14" t="s">
        <v>1161</v>
      </c>
      <c r="G25" s="293">
        <v>283</v>
      </c>
      <c r="H25" s="294" t="s">
        <v>2130</v>
      </c>
      <c r="I25" s="7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21</v>
      </c>
      <c r="B26" s="239" t="s">
        <v>3267</v>
      </c>
      <c r="C26" s="25" t="s">
        <v>3262</v>
      </c>
      <c r="D26" s="15" t="s">
        <v>2130</v>
      </c>
      <c r="E26" s="14" t="s">
        <v>2130</v>
      </c>
      <c r="F26" s="14" t="s">
        <v>1161</v>
      </c>
      <c r="G26" s="293">
        <v>1001</v>
      </c>
      <c r="H26" s="294" t="s">
        <v>2130</v>
      </c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22</v>
      </c>
      <c r="B27" s="239" t="s">
        <v>3268</v>
      </c>
      <c r="C27" s="14" t="s">
        <v>2130</v>
      </c>
      <c r="D27" s="15" t="s">
        <v>2130</v>
      </c>
      <c r="E27" s="14" t="s">
        <v>2130</v>
      </c>
      <c r="F27" s="14" t="s">
        <v>1161</v>
      </c>
      <c r="G27" s="293">
        <v>1086</v>
      </c>
      <c r="H27" s="294" t="s">
        <v>2130</v>
      </c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23</v>
      </c>
      <c r="B28" s="239" t="s">
        <v>3269</v>
      </c>
      <c r="C28" s="14" t="s">
        <v>2130</v>
      </c>
      <c r="D28" s="15" t="s">
        <v>2130</v>
      </c>
      <c r="E28" s="14" t="s">
        <v>2130</v>
      </c>
      <c r="F28" s="14" t="s">
        <v>1161</v>
      </c>
      <c r="G28" s="293">
        <v>20</v>
      </c>
      <c r="H28" s="294" t="s">
        <v>2130</v>
      </c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>
        <v>24</v>
      </c>
      <c r="B29" s="239" t="s">
        <v>3270</v>
      </c>
      <c r="C29" s="14" t="s">
        <v>3271</v>
      </c>
      <c r="D29" s="15" t="s">
        <v>2130</v>
      </c>
      <c r="E29" s="14" t="s">
        <v>2130</v>
      </c>
      <c r="F29" s="14" t="s">
        <v>1780</v>
      </c>
      <c r="G29" s="293">
        <v>33</v>
      </c>
      <c r="H29" s="294" t="s">
        <v>2130</v>
      </c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41.4" x14ac:dyDescent="0.3">
      <c r="A30" s="14">
        <v>25</v>
      </c>
      <c r="B30" s="239" t="s">
        <v>3272</v>
      </c>
      <c r="C30" s="14" t="s">
        <v>3273</v>
      </c>
      <c r="D30" s="15" t="s">
        <v>2130</v>
      </c>
      <c r="E30" s="14" t="s">
        <v>2130</v>
      </c>
      <c r="F30" s="14" t="s">
        <v>1780</v>
      </c>
      <c r="G30" s="293">
        <v>16</v>
      </c>
      <c r="H30" s="294" t="s">
        <v>2130</v>
      </c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 t="s">
        <v>2130</v>
      </c>
      <c r="B31" s="240" t="s">
        <v>3274</v>
      </c>
      <c r="C31" s="14" t="s">
        <v>2130</v>
      </c>
      <c r="D31" s="15" t="s">
        <v>2130</v>
      </c>
      <c r="E31" s="14" t="s">
        <v>2130</v>
      </c>
      <c r="F31" s="14" t="s">
        <v>2130</v>
      </c>
      <c r="G31" s="293" t="s">
        <v>2130</v>
      </c>
      <c r="H31" s="294" t="s">
        <v>2130</v>
      </c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 t="s">
        <v>2130</v>
      </c>
      <c r="B32" s="240" t="s">
        <v>3275</v>
      </c>
      <c r="C32" s="14" t="s">
        <v>2130</v>
      </c>
      <c r="D32" s="15" t="s">
        <v>2130</v>
      </c>
      <c r="E32" s="14" t="s">
        <v>2130</v>
      </c>
      <c r="F32" s="14" t="s">
        <v>2130</v>
      </c>
      <c r="G32" s="293" t="s">
        <v>2130</v>
      </c>
      <c r="H32" s="294" t="s">
        <v>2130</v>
      </c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26</v>
      </c>
      <c r="B33" s="239" t="s">
        <v>3276</v>
      </c>
      <c r="C33" s="14" t="s">
        <v>3277</v>
      </c>
      <c r="D33" s="15" t="s">
        <v>2130</v>
      </c>
      <c r="E33" s="14" t="s">
        <v>3278</v>
      </c>
      <c r="F33" s="14" t="s">
        <v>98</v>
      </c>
      <c r="G33" s="293">
        <v>2</v>
      </c>
      <c r="H33" s="294" t="s">
        <v>2130</v>
      </c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27</v>
      </c>
      <c r="B34" s="239" t="s">
        <v>3279</v>
      </c>
      <c r="C34" s="14" t="s">
        <v>3280</v>
      </c>
      <c r="D34" s="15" t="s">
        <v>2130</v>
      </c>
      <c r="E34" s="14" t="s">
        <v>3281</v>
      </c>
      <c r="F34" s="14" t="s">
        <v>1250</v>
      </c>
      <c r="G34" s="293">
        <v>72</v>
      </c>
      <c r="H34" s="294" t="s">
        <v>2130</v>
      </c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28</v>
      </c>
      <c r="B35" s="239" t="s">
        <v>1792</v>
      </c>
      <c r="C35" s="14" t="s">
        <v>3282</v>
      </c>
      <c r="D35" s="15" t="s">
        <v>2130</v>
      </c>
      <c r="E35" s="14" t="s">
        <v>3283</v>
      </c>
      <c r="F35" s="14" t="s">
        <v>98</v>
      </c>
      <c r="G35" s="293">
        <v>1</v>
      </c>
      <c r="H35" s="294" t="s">
        <v>2130</v>
      </c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29</v>
      </c>
      <c r="B36" s="239" t="s">
        <v>3284</v>
      </c>
      <c r="C36" s="14" t="s">
        <v>3285</v>
      </c>
      <c r="D36" s="15" t="s">
        <v>2130</v>
      </c>
      <c r="E36" s="14" t="s">
        <v>3286</v>
      </c>
      <c r="F36" s="14" t="s">
        <v>98</v>
      </c>
      <c r="G36" s="293">
        <v>1</v>
      </c>
      <c r="H36" s="294" t="s">
        <v>2130</v>
      </c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>
        <v>30</v>
      </c>
      <c r="B37" s="239" t="s">
        <v>1791</v>
      </c>
      <c r="C37" s="14" t="s">
        <v>3287</v>
      </c>
      <c r="D37" s="15" t="s">
        <v>2130</v>
      </c>
      <c r="E37" s="14" t="s">
        <v>3288</v>
      </c>
      <c r="F37" s="14" t="s">
        <v>98</v>
      </c>
      <c r="G37" s="293">
        <v>1</v>
      </c>
      <c r="H37" s="294" t="s">
        <v>2130</v>
      </c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31</v>
      </c>
      <c r="B38" s="239" t="s">
        <v>3289</v>
      </c>
      <c r="C38" s="14" t="s">
        <v>3290</v>
      </c>
      <c r="D38" s="15" t="s">
        <v>2130</v>
      </c>
      <c r="E38" s="14" t="s">
        <v>3291</v>
      </c>
      <c r="F38" s="14" t="s">
        <v>98</v>
      </c>
      <c r="G38" s="293">
        <v>1</v>
      </c>
      <c r="H38" s="294" t="s">
        <v>2130</v>
      </c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>
        <v>32</v>
      </c>
      <c r="B39" s="239" t="s">
        <v>3292</v>
      </c>
      <c r="C39" s="14" t="s">
        <v>3293</v>
      </c>
      <c r="D39" s="15" t="s">
        <v>2130</v>
      </c>
      <c r="E39" s="14" t="s">
        <v>2130</v>
      </c>
      <c r="F39" s="14" t="s">
        <v>98</v>
      </c>
      <c r="G39" s="293">
        <v>1</v>
      </c>
      <c r="H39" s="294" t="s">
        <v>2130</v>
      </c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27.6" x14ac:dyDescent="0.3">
      <c r="A40" s="14">
        <v>33</v>
      </c>
      <c r="B40" s="239" t="s">
        <v>3294</v>
      </c>
      <c r="C40" s="14" t="s">
        <v>3295</v>
      </c>
      <c r="D40" s="15" t="s">
        <v>2130</v>
      </c>
      <c r="E40" s="14" t="s">
        <v>2130</v>
      </c>
      <c r="F40" s="14" t="s">
        <v>98</v>
      </c>
      <c r="G40" s="293">
        <v>1</v>
      </c>
      <c r="H40" s="294" t="s">
        <v>2130</v>
      </c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3">
      <c r="A41" s="14">
        <v>34</v>
      </c>
      <c r="B41" s="239" t="s">
        <v>3296</v>
      </c>
      <c r="C41" s="14" t="s">
        <v>2130</v>
      </c>
      <c r="D41" s="15" t="s">
        <v>2130</v>
      </c>
      <c r="E41" s="14" t="s">
        <v>3297</v>
      </c>
      <c r="F41" s="14" t="s">
        <v>98</v>
      </c>
      <c r="G41" s="293">
        <v>1</v>
      </c>
      <c r="H41" s="294" t="s">
        <v>2130</v>
      </c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14">
        <v>35</v>
      </c>
      <c r="B42" s="239" t="s">
        <v>3298</v>
      </c>
      <c r="C42" s="14" t="s">
        <v>2130</v>
      </c>
      <c r="D42" s="15" t="s">
        <v>2130</v>
      </c>
      <c r="E42" s="14" t="s">
        <v>3299</v>
      </c>
      <c r="F42" s="14" t="s">
        <v>98</v>
      </c>
      <c r="G42" s="293">
        <v>1</v>
      </c>
      <c r="H42" s="294" t="s">
        <v>2130</v>
      </c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3">
      <c r="A43" s="14">
        <v>36</v>
      </c>
      <c r="B43" s="239" t="s">
        <v>3300</v>
      </c>
      <c r="C43" s="14" t="s">
        <v>2130</v>
      </c>
      <c r="D43" s="15" t="s">
        <v>2130</v>
      </c>
      <c r="E43" s="14" t="s">
        <v>3301</v>
      </c>
      <c r="F43" s="14" t="s">
        <v>98</v>
      </c>
      <c r="G43" s="293">
        <v>1</v>
      </c>
      <c r="H43" s="294" t="s">
        <v>2130</v>
      </c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14">
        <v>37</v>
      </c>
      <c r="B44" s="239" t="s">
        <v>3302</v>
      </c>
      <c r="C44" s="14" t="s">
        <v>2130</v>
      </c>
      <c r="D44" s="15" t="s">
        <v>2130</v>
      </c>
      <c r="E44" s="14" t="s">
        <v>3301</v>
      </c>
      <c r="F44" s="14" t="s">
        <v>98</v>
      </c>
      <c r="G44" s="293">
        <v>1</v>
      </c>
      <c r="H44" s="294" t="s">
        <v>2130</v>
      </c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3">
      <c r="A45" s="14">
        <v>38</v>
      </c>
      <c r="B45" s="239" t="s">
        <v>3303</v>
      </c>
      <c r="C45" s="14" t="s">
        <v>2130</v>
      </c>
      <c r="D45" s="15" t="s">
        <v>2130</v>
      </c>
      <c r="E45" s="14" t="s">
        <v>316</v>
      </c>
      <c r="F45" s="14" t="s">
        <v>98</v>
      </c>
      <c r="G45" s="293">
        <v>8</v>
      </c>
      <c r="H45" s="294" t="s">
        <v>2130</v>
      </c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3">
      <c r="A46" s="14">
        <v>39</v>
      </c>
      <c r="B46" s="239" t="s">
        <v>3304</v>
      </c>
      <c r="C46" s="14" t="s">
        <v>2130</v>
      </c>
      <c r="D46" s="15" t="s">
        <v>2130</v>
      </c>
      <c r="E46" s="14" t="s">
        <v>316</v>
      </c>
      <c r="F46" s="14" t="s">
        <v>98</v>
      </c>
      <c r="G46" s="293">
        <v>7</v>
      </c>
      <c r="H46" s="294" t="s">
        <v>2130</v>
      </c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4">
        <v>40</v>
      </c>
      <c r="B47" s="239" t="s">
        <v>3305</v>
      </c>
      <c r="C47" s="14" t="s">
        <v>2130</v>
      </c>
      <c r="D47" s="15" t="s">
        <v>2130</v>
      </c>
      <c r="E47" s="14" t="s">
        <v>3301</v>
      </c>
      <c r="F47" s="14" t="s">
        <v>98</v>
      </c>
      <c r="G47" s="293">
        <v>1</v>
      </c>
      <c r="H47" s="294" t="s">
        <v>2130</v>
      </c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3">
      <c r="A48" s="14">
        <v>41</v>
      </c>
      <c r="B48" s="239" t="s">
        <v>3306</v>
      </c>
      <c r="C48" s="14" t="s">
        <v>2130</v>
      </c>
      <c r="D48" s="15" t="s">
        <v>2130</v>
      </c>
      <c r="E48" s="14" t="s">
        <v>316</v>
      </c>
      <c r="F48" s="14" t="s">
        <v>98</v>
      </c>
      <c r="G48" s="293">
        <v>1</v>
      </c>
      <c r="H48" s="294" t="s">
        <v>2130</v>
      </c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3">
      <c r="A49" s="14">
        <v>42</v>
      </c>
      <c r="B49" s="239" t="s">
        <v>3307</v>
      </c>
      <c r="C49" s="14" t="s">
        <v>2130</v>
      </c>
      <c r="D49" s="15" t="s">
        <v>2130</v>
      </c>
      <c r="E49" s="14" t="s">
        <v>316</v>
      </c>
      <c r="F49" s="14" t="s">
        <v>98</v>
      </c>
      <c r="G49" s="293">
        <v>4</v>
      </c>
      <c r="H49" s="294" t="s">
        <v>2130</v>
      </c>
      <c r="I49" s="15"/>
      <c r="J49" s="15"/>
      <c r="K49" s="15"/>
      <c r="L49" s="15"/>
      <c r="M49" s="15"/>
      <c r="N49" s="15"/>
      <c r="O49" s="15"/>
      <c r="P49" s="15"/>
      <c r="Q49" s="15"/>
    </row>
    <row r="50" spans="1:17" x14ac:dyDescent="0.3">
      <c r="A50" s="14">
        <v>43</v>
      </c>
      <c r="B50" s="239" t="s">
        <v>3308</v>
      </c>
      <c r="C50" s="14" t="s">
        <v>2130</v>
      </c>
      <c r="D50" s="15" t="s">
        <v>2130</v>
      </c>
      <c r="E50" s="14" t="s">
        <v>316</v>
      </c>
      <c r="F50" s="14" t="s">
        <v>98</v>
      </c>
      <c r="G50" s="293">
        <v>3</v>
      </c>
      <c r="H50" s="294" t="s">
        <v>2130</v>
      </c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3">
      <c r="A51" s="14">
        <v>44</v>
      </c>
      <c r="B51" s="239" t="s">
        <v>3309</v>
      </c>
      <c r="C51" s="14" t="s">
        <v>2130</v>
      </c>
      <c r="D51" s="15" t="s">
        <v>2130</v>
      </c>
      <c r="E51" s="14" t="s">
        <v>316</v>
      </c>
      <c r="F51" s="14" t="s">
        <v>98</v>
      </c>
      <c r="G51" s="293">
        <v>12</v>
      </c>
      <c r="H51" s="294" t="s">
        <v>2130</v>
      </c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3">
      <c r="A52" s="14" t="s">
        <v>2130</v>
      </c>
      <c r="B52" s="240" t="s">
        <v>3310</v>
      </c>
      <c r="C52" s="14" t="s">
        <v>2130</v>
      </c>
      <c r="D52" s="15" t="s">
        <v>2130</v>
      </c>
      <c r="E52" s="14" t="s">
        <v>2130</v>
      </c>
      <c r="F52" s="14" t="s">
        <v>2130</v>
      </c>
      <c r="G52" s="293" t="s">
        <v>2130</v>
      </c>
      <c r="H52" s="294" t="s">
        <v>2130</v>
      </c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3">
      <c r="A53" s="14">
        <v>45</v>
      </c>
      <c r="B53" s="239" t="s">
        <v>3276</v>
      </c>
      <c r="C53" s="14" t="s">
        <v>3277</v>
      </c>
      <c r="D53" s="15" t="s">
        <v>2130</v>
      </c>
      <c r="E53" s="14" t="s">
        <v>3278</v>
      </c>
      <c r="F53" s="14" t="s">
        <v>98</v>
      </c>
      <c r="G53" s="293">
        <v>2</v>
      </c>
      <c r="H53" s="294" t="s">
        <v>2130</v>
      </c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3">
      <c r="A54" s="14">
        <v>46</v>
      </c>
      <c r="B54" s="239" t="s">
        <v>3279</v>
      </c>
      <c r="C54" s="14" t="s">
        <v>3280</v>
      </c>
      <c r="D54" s="15" t="s">
        <v>2130</v>
      </c>
      <c r="E54" s="14" t="s">
        <v>3281</v>
      </c>
      <c r="F54" s="14" t="s">
        <v>1250</v>
      </c>
      <c r="G54" s="293">
        <v>72</v>
      </c>
      <c r="H54" s="294" t="s">
        <v>2130</v>
      </c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3">
      <c r="A55" s="14">
        <v>47</v>
      </c>
      <c r="B55" s="239" t="s">
        <v>1792</v>
      </c>
      <c r="C55" s="14" t="s">
        <v>3282</v>
      </c>
      <c r="D55" s="15" t="s">
        <v>2130</v>
      </c>
      <c r="E55" s="14" t="s">
        <v>3283</v>
      </c>
      <c r="F55" s="14" t="s">
        <v>98</v>
      </c>
      <c r="G55" s="293">
        <v>1</v>
      </c>
      <c r="H55" s="294" t="s">
        <v>2130</v>
      </c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3">
      <c r="A56" s="14">
        <v>48</v>
      </c>
      <c r="B56" s="239" t="s">
        <v>3284</v>
      </c>
      <c r="C56" s="14" t="s">
        <v>3285</v>
      </c>
      <c r="D56" s="15" t="s">
        <v>2130</v>
      </c>
      <c r="E56" s="14" t="s">
        <v>3286</v>
      </c>
      <c r="F56" s="14" t="s">
        <v>98</v>
      </c>
      <c r="G56" s="293">
        <v>1</v>
      </c>
      <c r="H56" s="294" t="s">
        <v>2130</v>
      </c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3">
      <c r="A57" s="14">
        <v>49</v>
      </c>
      <c r="B57" s="239" t="s">
        <v>1791</v>
      </c>
      <c r="C57" s="14" t="s">
        <v>3287</v>
      </c>
      <c r="D57" s="15" t="s">
        <v>2130</v>
      </c>
      <c r="E57" s="14" t="s">
        <v>3288</v>
      </c>
      <c r="F57" s="14" t="s">
        <v>98</v>
      </c>
      <c r="G57" s="293">
        <v>1</v>
      </c>
      <c r="H57" s="294" t="s">
        <v>2130</v>
      </c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3">
      <c r="A58" s="14">
        <v>50</v>
      </c>
      <c r="B58" s="239" t="s">
        <v>3289</v>
      </c>
      <c r="C58" s="14" t="s">
        <v>3290</v>
      </c>
      <c r="D58" s="15" t="s">
        <v>2130</v>
      </c>
      <c r="E58" s="14" t="s">
        <v>3291</v>
      </c>
      <c r="F58" s="14" t="s">
        <v>98</v>
      </c>
      <c r="G58" s="293">
        <v>1</v>
      </c>
      <c r="H58" s="294" t="s">
        <v>2130</v>
      </c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3">
      <c r="A59" s="14">
        <v>51</v>
      </c>
      <c r="B59" s="239" t="s">
        <v>3292</v>
      </c>
      <c r="C59" s="14" t="s">
        <v>3293</v>
      </c>
      <c r="D59" s="15" t="s">
        <v>2130</v>
      </c>
      <c r="E59" s="14" t="s">
        <v>2130</v>
      </c>
      <c r="F59" s="14" t="s">
        <v>98</v>
      </c>
      <c r="G59" s="293">
        <v>1</v>
      </c>
      <c r="H59" s="294" t="s">
        <v>2130</v>
      </c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27.6" x14ac:dyDescent="0.3">
      <c r="A60" s="14">
        <v>52</v>
      </c>
      <c r="B60" s="239" t="s">
        <v>3294</v>
      </c>
      <c r="C60" s="14" t="s">
        <v>3295</v>
      </c>
      <c r="D60" s="15" t="s">
        <v>2130</v>
      </c>
      <c r="E60" s="14" t="s">
        <v>2130</v>
      </c>
      <c r="F60" s="14" t="s">
        <v>98</v>
      </c>
      <c r="G60" s="293">
        <v>1</v>
      </c>
      <c r="H60" s="294" t="s">
        <v>2130</v>
      </c>
      <c r="I60" s="15"/>
      <c r="J60" s="15"/>
      <c r="K60" s="15"/>
      <c r="L60" s="15"/>
      <c r="M60" s="15"/>
      <c r="N60" s="15"/>
      <c r="O60" s="15"/>
      <c r="P60" s="15"/>
      <c r="Q60" s="15"/>
    </row>
    <row r="61" spans="1:17" x14ac:dyDescent="0.3">
      <c r="A61" s="14">
        <v>53</v>
      </c>
      <c r="B61" s="238" t="s">
        <v>3296</v>
      </c>
      <c r="C61" s="14" t="s">
        <v>2130</v>
      </c>
      <c r="D61" s="14" t="s">
        <v>2130</v>
      </c>
      <c r="E61" s="14" t="s">
        <v>3297</v>
      </c>
      <c r="F61" s="14" t="s">
        <v>98</v>
      </c>
      <c r="G61" s="293">
        <v>1</v>
      </c>
      <c r="H61" s="294"/>
      <c r="I61" s="15"/>
      <c r="J61" s="15"/>
      <c r="K61" s="15"/>
      <c r="L61" s="15"/>
      <c r="M61" s="15"/>
      <c r="N61" s="15"/>
      <c r="O61" s="15"/>
      <c r="P61" s="15"/>
      <c r="Q61" s="15"/>
    </row>
    <row r="62" spans="1:17" x14ac:dyDescent="0.3">
      <c r="A62" s="14">
        <v>54</v>
      </c>
      <c r="B62" s="238" t="s">
        <v>3298</v>
      </c>
      <c r="C62" s="14" t="s">
        <v>2130</v>
      </c>
      <c r="D62" s="14" t="s">
        <v>2130</v>
      </c>
      <c r="E62" s="14" t="s">
        <v>3299</v>
      </c>
      <c r="F62" s="14" t="s">
        <v>98</v>
      </c>
      <c r="G62" s="293">
        <v>1</v>
      </c>
      <c r="H62" s="294"/>
      <c r="I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4">
        <v>55</v>
      </c>
      <c r="B63" s="238" t="s">
        <v>3300</v>
      </c>
      <c r="C63" s="14" t="s">
        <v>2130</v>
      </c>
      <c r="D63" s="14" t="s">
        <v>2130</v>
      </c>
      <c r="E63" s="14" t="s">
        <v>3301</v>
      </c>
      <c r="F63" s="14" t="s">
        <v>98</v>
      </c>
      <c r="G63" s="293">
        <v>1</v>
      </c>
      <c r="H63" s="294"/>
      <c r="I63" s="15"/>
      <c r="J63" s="15"/>
      <c r="K63" s="15"/>
      <c r="L63" s="15"/>
      <c r="M63" s="15"/>
      <c r="N63" s="15"/>
      <c r="O63" s="15"/>
      <c r="P63" s="15"/>
      <c r="Q63" s="15"/>
    </row>
    <row r="64" spans="1:17" x14ac:dyDescent="0.3">
      <c r="A64" s="14">
        <v>56</v>
      </c>
      <c r="B64" s="238" t="s">
        <v>3302</v>
      </c>
      <c r="C64" s="14" t="s">
        <v>2130</v>
      </c>
      <c r="D64" s="14" t="s">
        <v>2130</v>
      </c>
      <c r="E64" s="14" t="s">
        <v>3301</v>
      </c>
      <c r="F64" s="14" t="s">
        <v>98</v>
      </c>
      <c r="G64" s="293">
        <v>1</v>
      </c>
      <c r="H64" s="294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3">
      <c r="A65" s="14">
        <v>57</v>
      </c>
      <c r="B65" s="238" t="s">
        <v>3303</v>
      </c>
      <c r="C65" s="14" t="s">
        <v>2130</v>
      </c>
      <c r="D65" s="14" t="s">
        <v>2130</v>
      </c>
      <c r="E65" s="14" t="s">
        <v>316</v>
      </c>
      <c r="F65" s="14" t="s">
        <v>98</v>
      </c>
      <c r="G65" s="293">
        <v>7</v>
      </c>
      <c r="H65" s="294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3">
      <c r="A66" s="14">
        <v>58</v>
      </c>
      <c r="B66" s="238" t="s">
        <v>3304</v>
      </c>
      <c r="C66" s="14" t="s">
        <v>2130</v>
      </c>
      <c r="D66" s="14" t="s">
        <v>2130</v>
      </c>
      <c r="E66" s="14" t="s">
        <v>316</v>
      </c>
      <c r="F66" s="14" t="s">
        <v>98</v>
      </c>
      <c r="G66" s="293">
        <v>6</v>
      </c>
      <c r="H66" s="294"/>
      <c r="I66" s="15"/>
      <c r="J66" s="15"/>
      <c r="K66" s="15"/>
      <c r="L66" s="15"/>
      <c r="M66" s="15"/>
      <c r="N66" s="15"/>
      <c r="O66" s="15"/>
      <c r="P66" s="15"/>
      <c r="Q66" s="15"/>
    </row>
    <row r="67" spans="1:17" x14ac:dyDescent="0.3">
      <c r="A67" s="14">
        <v>59</v>
      </c>
      <c r="B67" s="238" t="s">
        <v>3305</v>
      </c>
      <c r="C67" s="14" t="s">
        <v>2130</v>
      </c>
      <c r="D67" s="14" t="s">
        <v>2130</v>
      </c>
      <c r="E67" s="14" t="s">
        <v>3301</v>
      </c>
      <c r="F67" s="14" t="s">
        <v>98</v>
      </c>
      <c r="G67" s="293">
        <v>1</v>
      </c>
      <c r="H67" s="294"/>
      <c r="I67" s="15"/>
      <c r="J67" s="15"/>
      <c r="K67" s="15"/>
      <c r="L67" s="15"/>
      <c r="M67" s="15"/>
      <c r="N67" s="15"/>
      <c r="O67" s="15"/>
      <c r="P67" s="15"/>
      <c r="Q67" s="15"/>
    </row>
    <row r="68" spans="1:17" x14ac:dyDescent="0.3">
      <c r="A68" s="14">
        <v>60</v>
      </c>
      <c r="B68" s="238" t="s">
        <v>3306</v>
      </c>
      <c r="C68" s="14" t="s">
        <v>2130</v>
      </c>
      <c r="D68" s="14" t="s">
        <v>2130</v>
      </c>
      <c r="E68" s="14" t="s">
        <v>316</v>
      </c>
      <c r="F68" s="14" t="s">
        <v>98</v>
      </c>
      <c r="G68" s="293">
        <v>1</v>
      </c>
      <c r="H68" s="294"/>
      <c r="I68" s="15"/>
      <c r="J68" s="15"/>
      <c r="K68" s="15"/>
      <c r="L68" s="15"/>
      <c r="M68" s="15"/>
      <c r="N68" s="15"/>
      <c r="O68" s="15"/>
      <c r="P68" s="15"/>
      <c r="Q68" s="15"/>
    </row>
    <row r="69" spans="1:17" x14ac:dyDescent="0.3">
      <c r="A69" s="14">
        <v>61</v>
      </c>
      <c r="B69" s="238" t="s">
        <v>3307</v>
      </c>
      <c r="C69" s="14" t="s">
        <v>2130</v>
      </c>
      <c r="D69" s="14" t="s">
        <v>2130</v>
      </c>
      <c r="E69" s="14" t="s">
        <v>316</v>
      </c>
      <c r="F69" s="14" t="s">
        <v>98</v>
      </c>
      <c r="G69" s="293">
        <v>4</v>
      </c>
      <c r="H69" s="294"/>
      <c r="I69" s="15"/>
      <c r="J69" s="15"/>
      <c r="K69" s="15"/>
      <c r="L69" s="15"/>
      <c r="M69" s="15"/>
      <c r="N69" s="15"/>
      <c r="O69" s="15"/>
      <c r="P69" s="15"/>
      <c r="Q69" s="15"/>
    </row>
    <row r="70" spans="1:17" x14ac:dyDescent="0.3">
      <c r="A70" s="14">
        <v>62</v>
      </c>
      <c r="B70" s="238" t="s">
        <v>3308</v>
      </c>
      <c r="C70" s="14" t="s">
        <v>2130</v>
      </c>
      <c r="D70" s="14" t="s">
        <v>2130</v>
      </c>
      <c r="E70" s="14" t="s">
        <v>316</v>
      </c>
      <c r="F70" s="14" t="s">
        <v>98</v>
      </c>
      <c r="G70" s="293">
        <v>3</v>
      </c>
      <c r="H70" s="294"/>
      <c r="I70" s="15"/>
      <c r="J70" s="15"/>
      <c r="K70" s="15"/>
      <c r="L70" s="15"/>
      <c r="M70" s="15"/>
      <c r="N70" s="15"/>
      <c r="O70" s="15"/>
      <c r="P70" s="15"/>
      <c r="Q70" s="15"/>
    </row>
    <row r="71" spans="1:17" x14ac:dyDescent="0.3">
      <c r="A71" s="14">
        <v>63</v>
      </c>
      <c r="B71" s="238" t="s">
        <v>3309</v>
      </c>
      <c r="C71" s="14" t="s">
        <v>2130</v>
      </c>
      <c r="D71" s="14" t="s">
        <v>2130</v>
      </c>
      <c r="E71" s="14" t="s">
        <v>316</v>
      </c>
      <c r="F71" s="14" t="s">
        <v>98</v>
      </c>
      <c r="G71" s="293">
        <v>11</v>
      </c>
      <c r="H71" s="294"/>
      <c r="I71" s="15"/>
      <c r="J71" s="15"/>
      <c r="K71" s="15"/>
      <c r="L71" s="15"/>
      <c r="M71" s="15"/>
      <c r="N71" s="15"/>
      <c r="O71" s="15"/>
      <c r="P71" s="15"/>
      <c r="Q71" s="15"/>
    </row>
    <row r="72" spans="1:17" x14ac:dyDescent="0.3">
      <c r="A72" s="14" t="s">
        <v>2130</v>
      </c>
      <c r="B72" s="237" t="s">
        <v>3311</v>
      </c>
      <c r="C72" s="14" t="s">
        <v>2130</v>
      </c>
      <c r="D72" s="14" t="s">
        <v>2130</v>
      </c>
      <c r="E72" s="14" t="s">
        <v>2130</v>
      </c>
      <c r="F72" s="14" t="s">
        <v>2130</v>
      </c>
      <c r="G72" s="293" t="s">
        <v>2130</v>
      </c>
      <c r="H72" s="294"/>
      <c r="I72" s="15"/>
      <c r="J72" s="15"/>
      <c r="K72" s="15"/>
      <c r="L72" s="15"/>
      <c r="M72" s="15"/>
      <c r="N72" s="15"/>
      <c r="O72" s="15"/>
      <c r="P72" s="15"/>
      <c r="Q72" s="15"/>
    </row>
    <row r="73" spans="1:17" x14ac:dyDescent="0.3">
      <c r="A73" s="14">
        <v>64</v>
      </c>
      <c r="B73" s="238" t="s">
        <v>3276</v>
      </c>
      <c r="C73" s="14" t="s">
        <v>3312</v>
      </c>
      <c r="D73" s="14" t="s">
        <v>2130</v>
      </c>
      <c r="E73" s="14" t="s">
        <v>2130</v>
      </c>
      <c r="F73" s="14" t="s">
        <v>98</v>
      </c>
      <c r="G73" s="293">
        <v>2</v>
      </c>
      <c r="H73" s="294"/>
      <c r="I73" s="15"/>
      <c r="J73" s="15"/>
      <c r="K73" s="15"/>
      <c r="L73" s="15"/>
      <c r="M73" s="15"/>
      <c r="N73" s="15"/>
      <c r="O73" s="15"/>
      <c r="P73" s="15"/>
      <c r="Q73" s="15"/>
    </row>
    <row r="74" spans="1:17" x14ac:dyDescent="0.3">
      <c r="A74" s="14">
        <v>65</v>
      </c>
      <c r="B74" s="238" t="s">
        <v>3279</v>
      </c>
      <c r="C74" s="14" t="s">
        <v>3280</v>
      </c>
      <c r="D74" s="14" t="s">
        <v>2130</v>
      </c>
      <c r="E74" s="14" t="s">
        <v>3281</v>
      </c>
      <c r="F74" s="14" t="s">
        <v>1250</v>
      </c>
      <c r="G74" s="293">
        <v>124</v>
      </c>
      <c r="H74" s="294"/>
      <c r="I74" s="15"/>
      <c r="J74" s="15"/>
      <c r="K74" s="15"/>
      <c r="L74" s="15"/>
      <c r="M74" s="15"/>
      <c r="N74" s="15"/>
      <c r="O74" s="15"/>
      <c r="P74" s="15"/>
      <c r="Q74" s="15"/>
    </row>
    <row r="75" spans="1:17" x14ac:dyDescent="0.3">
      <c r="A75" s="14">
        <v>66</v>
      </c>
      <c r="B75" s="238" t="s">
        <v>1792</v>
      </c>
      <c r="C75" s="14" t="s">
        <v>3282</v>
      </c>
      <c r="D75" s="14" t="s">
        <v>2130</v>
      </c>
      <c r="E75" s="14" t="s">
        <v>3283</v>
      </c>
      <c r="F75" s="14" t="s">
        <v>98</v>
      </c>
      <c r="G75" s="293">
        <v>1</v>
      </c>
      <c r="H75" s="294"/>
      <c r="I75" s="15"/>
      <c r="J75" s="15"/>
      <c r="K75" s="15"/>
      <c r="L75" s="15"/>
      <c r="M75" s="15"/>
      <c r="N75" s="15"/>
      <c r="O75" s="15"/>
      <c r="P75" s="15"/>
      <c r="Q75" s="15"/>
    </row>
    <row r="76" spans="1:17" x14ac:dyDescent="0.3">
      <c r="A76" s="14">
        <v>67</v>
      </c>
      <c r="B76" s="238" t="s">
        <v>3284</v>
      </c>
      <c r="C76" s="14" t="s">
        <v>3285</v>
      </c>
      <c r="D76" s="14" t="s">
        <v>2130</v>
      </c>
      <c r="E76" s="14" t="s">
        <v>3286</v>
      </c>
      <c r="F76" s="14" t="s">
        <v>98</v>
      </c>
      <c r="G76" s="293">
        <v>1</v>
      </c>
      <c r="H76" s="294"/>
      <c r="I76" s="15"/>
      <c r="J76" s="15"/>
      <c r="K76" s="15"/>
      <c r="L76" s="15"/>
      <c r="M76" s="15"/>
      <c r="N76" s="15"/>
      <c r="O76" s="15"/>
      <c r="P76" s="15"/>
      <c r="Q76" s="15"/>
    </row>
    <row r="77" spans="1:17" x14ac:dyDescent="0.3">
      <c r="A77" s="14">
        <v>68</v>
      </c>
      <c r="B77" s="238" t="s">
        <v>1791</v>
      </c>
      <c r="C77" s="14" t="s">
        <v>3287</v>
      </c>
      <c r="D77" s="14" t="s">
        <v>2130</v>
      </c>
      <c r="E77" s="14" t="s">
        <v>3288</v>
      </c>
      <c r="F77" s="14" t="s">
        <v>98</v>
      </c>
      <c r="G77" s="293">
        <v>1</v>
      </c>
      <c r="H77" s="294"/>
      <c r="I77" s="15"/>
      <c r="J77" s="15"/>
      <c r="K77" s="15"/>
      <c r="L77" s="15"/>
      <c r="M77" s="15"/>
      <c r="N77" s="15"/>
      <c r="O77" s="15"/>
      <c r="P77" s="15"/>
      <c r="Q77" s="15"/>
    </row>
    <row r="78" spans="1:17" x14ac:dyDescent="0.3">
      <c r="A78" s="14">
        <v>69</v>
      </c>
      <c r="B78" s="238" t="s">
        <v>3289</v>
      </c>
      <c r="C78" s="14" t="s">
        <v>3313</v>
      </c>
      <c r="D78" s="14" t="s">
        <v>2130</v>
      </c>
      <c r="E78" s="14" t="s">
        <v>3291</v>
      </c>
      <c r="F78" s="14" t="s">
        <v>98</v>
      </c>
      <c r="G78" s="293">
        <v>1</v>
      </c>
      <c r="H78" s="294"/>
      <c r="I78" s="15"/>
      <c r="J78" s="15"/>
      <c r="K78" s="15"/>
      <c r="L78" s="15"/>
      <c r="M78" s="15"/>
      <c r="N78" s="15"/>
      <c r="O78" s="15"/>
      <c r="P78" s="15"/>
      <c r="Q78" s="15"/>
    </row>
    <row r="79" spans="1:17" x14ac:dyDescent="0.3">
      <c r="A79" s="14">
        <v>70</v>
      </c>
      <c r="B79" s="238" t="s">
        <v>3292</v>
      </c>
      <c r="C79" s="14" t="s">
        <v>3293</v>
      </c>
      <c r="D79" s="14" t="s">
        <v>2130</v>
      </c>
      <c r="E79" s="14" t="s">
        <v>2130</v>
      </c>
      <c r="F79" s="14" t="s">
        <v>98</v>
      </c>
      <c r="G79" s="293">
        <v>1</v>
      </c>
      <c r="H79" s="294"/>
      <c r="I79" s="15"/>
      <c r="J79" s="15"/>
      <c r="K79" s="15"/>
      <c r="L79" s="15"/>
      <c r="M79" s="15"/>
      <c r="N79" s="15"/>
      <c r="O79" s="15"/>
      <c r="P79" s="15"/>
      <c r="Q79" s="15"/>
    </row>
    <row r="80" spans="1:17" x14ac:dyDescent="0.3">
      <c r="A80" s="14">
        <v>71</v>
      </c>
      <c r="B80" s="238" t="s">
        <v>3294</v>
      </c>
      <c r="C80" s="14" t="s">
        <v>3295</v>
      </c>
      <c r="D80" s="14" t="s">
        <v>2130</v>
      </c>
      <c r="E80" s="14" t="s">
        <v>2130</v>
      </c>
      <c r="F80" s="14" t="s">
        <v>98</v>
      </c>
      <c r="G80" s="293">
        <v>1</v>
      </c>
      <c r="H80" s="294"/>
      <c r="I80" s="15"/>
      <c r="J80" s="15"/>
      <c r="K80" s="15"/>
      <c r="L80" s="15"/>
      <c r="M80" s="15"/>
      <c r="N80" s="15"/>
      <c r="O80" s="15"/>
      <c r="P80" s="15"/>
      <c r="Q80" s="15"/>
    </row>
    <row r="81" spans="1:17" x14ac:dyDescent="0.3">
      <c r="A81" s="14">
        <v>72</v>
      </c>
      <c r="B81" s="238" t="s">
        <v>3296</v>
      </c>
      <c r="C81" s="14" t="s">
        <v>2130</v>
      </c>
      <c r="D81" s="14" t="s">
        <v>2130</v>
      </c>
      <c r="E81" s="14" t="s">
        <v>3297</v>
      </c>
      <c r="F81" s="14" t="s">
        <v>98</v>
      </c>
      <c r="G81" s="293">
        <v>2</v>
      </c>
      <c r="H81" s="294"/>
      <c r="I81" s="15"/>
      <c r="J81" s="15"/>
      <c r="K81" s="15"/>
      <c r="L81" s="15"/>
      <c r="M81" s="15"/>
      <c r="N81" s="15"/>
      <c r="O81" s="15"/>
      <c r="P81" s="15"/>
      <c r="Q81" s="15"/>
    </row>
    <row r="82" spans="1:17" x14ac:dyDescent="0.3">
      <c r="A82" s="14">
        <v>73</v>
      </c>
      <c r="B82" s="238" t="s">
        <v>3298</v>
      </c>
      <c r="C82" s="14" t="s">
        <v>2130</v>
      </c>
      <c r="D82" s="14" t="s">
        <v>2130</v>
      </c>
      <c r="E82" s="14" t="s">
        <v>3299</v>
      </c>
      <c r="F82" s="14" t="s">
        <v>98</v>
      </c>
      <c r="G82" s="293">
        <v>2</v>
      </c>
      <c r="H82" s="294"/>
      <c r="I82" s="15"/>
      <c r="J82" s="15"/>
      <c r="K82" s="15"/>
      <c r="L82" s="15"/>
      <c r="M82" s="15"/>
      <c r="N82" s="15"/>
      <c r="O82" s="15"/>
      <c r="P82" s="15"/>
      <c r="Q82" s="15"/>
    </row>
    <row r="83" spans="1:17" x14ac:dyDescent="0.3">
      <c r="A83" s="14">
        <v>74</v>
      </c>
      <c r="B83" s="238" t="s">
        <v>3300</v>
      </c>
      <c r="C83" s="14" t="s">
        <v>2130</v>
      </c>
      <c r="D83" s="14" t="s">
        <v>2130</v>
      </c>
      <c r="E83" s="14" t="s">
        <v>3301</v>
      </c>
      <c r="F83" s="14" t="s">
        <v>98</v>
      </c>
      <c r="G83" s="293">
        <v>2</v>
      </c>
      <c r="H83" s="294"/>
      <c r="I83" s="15"/>
      <c r="J83" s="15"/>
      <c r="K83" s="15"/>
      <c r="L83" s="15"/>
      <c r="M83" s="15"/>
      <c r="N83" s="15"/>
      <c r="O83" s="15"/>
      <c r="P83" s="15"/>
      <c r="Q83" s="15"/>
    </row>
    <row r="84" spans="1:17" x14ac:dyDescent="0.3">
      <c r="A84" s="14">
        <v>75</v>
      </c>
      <c r="B84" s="238" t="s">
        <v>3302</v>
      </c>
      <c r="C84" s="14" t="s">
        <v>2130</v>
      </c>
      <c r="D84" s="14" t="s">
        <v>2130</v>
      </c>
      <c r="E84" s="14" t="s">
        <v>3301</v>
      </c>
      <c r="F84" s="14" t="s">
        <v>98</v>
      </c>
      <c r="G84" s="293">
        <v>2</v>
      </c>
      <c r="H84" s="294"/>
      <c r="I84" s="15"/>
      <c r="J84" s="15"/>
      <c r="K84" s="15"/>
      <c r="L84" s="15"/>
      <c r="M84" s="15"/>
      <c r="N84" s="15"/>
      <c r="O84" s="15"/>
      <c r="P84" s="15"/>
      <c r="Q84" s="15"/>
    </row>
    <row r="85" spans="1:17" x14ac:dyDescent="0.3">
      <c r="A85" s="14">
        <v>76</v>
      </c>
      <c r="B85" s="238" t="s">
        <v>3303</v>
      </c>
      <c r="C85" s="14" t="s">
        <v>2130</v>
      </c>
      <c r="D85" s="14" t="s">
        <v>2130</v>
      </c>
      <c r="E85" s="14" t="s">
        <v>316</v>
      </c>
      <c r="F85" s="14" t="s">
        <v>98</v>
      </c>
      <c r="G85" s="293">
        <v>4</v>
      </c>
      <c r="H85" s="294"/>
      <c r="I85" s="15"/>
      <c r="J85" s="15"/>
      <c r="K85" s="15"/>
      <c r="L85" s="15"/>
      <c r="M85" s="15"/>
      <c r="N85" s="15"/>
      <c r="O85" s="15"/>
      <c r="P85" s="15"/>
      <c r="Q85" s="15"/>
    </row>
    <row r="86" spans="1:17" x14ac:dyDescent="0.3">
      <c r="A86" s="14">
        <v>77</v>
      </c>
      <c r="B86" s="238" t="s">
        <v>3314</v>
      </c>
      <c r="C86" s="14" t="s">
        <v>2130</v>
      </c>
      <c r="D86" s="14" t="s">
        <v>2130</v>
      </c>
      <c r="E86" s="14" t="s">
        <v>316</v>
      </c>
      <c r="F86" s="14" t="s">
        <v>98</v>
      </c>
      <c r="G86" s="293">
        <v>8</v>
      </c>
      <c r="H86" s="294"/>
      <c r="I86" s="15"/>
      <c r="J86" s="15"/>
      <c r="K86" s="15"/>
      <c r="L86" s="15"/>
      <c r="M86" s="15"/>
      <c r="N86" s="15"/>
      <c r="O86" s="15"/>
      <c r="P86" s="15"/>
      <c r="Q86" s="15"/>
    </row>
    <row r="87" spans="1:17" x14ac:dyDescent="0.3">
      <c r="A87" s="14">
        <v>78</v>
      </c>
      <c r="B87" s="238" t="s">
        <v>3304</v>
      </c>
      <c r="C87" s="14" t="s">
        <v>2130</v>
      </c>
      <c r="D87" s="14" t="s">
        <v>2130</v>
      </c>
      <c r="E87" s="14" t="s">
        <v>316</v>
      </c>
      <c r="F87" s="14" t="s">
        <v>98</v>
      </c>
      <c r="G87" s="293">
        <v>4</v>
      </c>
      <c r="H87" s="294"/>
      <c r="I87" s="15"/>
      <c r="J87" s="15"/>
      <c r="K87" s="15"/>
      <c r="L87" s="15"/>
      <c r="M87" s="15"/>
      <c r="N87" s="15"/>
      <c r="O87" s="15"/>
      <c r="P87" s="15"/>
      <c r="Q87" s="15"/>
    </row>
    <row r="88" spans="1:17" x14ac:dyDescent="0.3">
      <c r="A88" s="14">
        <v>79</v>
      </c>
      <c r="B88" s="238" t="s">
        <v>3315</v>
      </c>
      <c r="C88" s="14" t="s">
        <v>2130</v>
      </c>
      <c r="D88" s="14" t="s">
        <v>2130</v>
      </c>
      <c r="E88" s="14" t="s">
        <v>316</v>
      </c>
      <c r="F88" s="14" t="s">
        <v>98</v>
      </c>
      <c r="G88" s="293">
        <v>7</v>
      </c>
      <c r="H88" s="294"/>
      <c r="I88" s="15"/>
      <c r="J88" s="15"/>
      <c r="K88" s="15"/>
      <c r="L88" s="15"/>
      <c r="M88" s="15"/>
      <c r="N88" s="15"/>
      <c r="O88" s="15"/>
      <c r="P88" s="15"/>
      <c r="Q88" s="15"/>
    </row>
    <row r="89" spans="1:17" x14ac:dyDescent="0.3">
      <c r="A89" s="14">
        <v>80</v>
      </c>
      <c r="B89" s="238" t="s">
        <v>3305</v>
      </c>
      <c r="C89" s="14" t="s">
        <v>2130</v>
      </c>
      <c r="D89" s="14" t="s">
        <v>2130</v>
      </c>
      <c r="E89" s="14" t="s">
        <v>3301</v>
      </c>
      <c r="F89" s="14" t="s">
        <v>98</v>
      </c>
      <c r="G89" s="293">
        <v>1</v>
      </c>
      <c r="H89" s="294"/>
      <c r="I89" s="15"/>
      <c r="J89" s="15"/>
      <c r="K89" s="15"/>
      <c r="L89" s="15"/>
      <c r="M89" s="15"/>
      <c r="N89" s="15"/>
      <c r="O89" s="15"/>
      <c r="P89" s="15"/>
      <c r="Q89" s="15"/>
    </row>
    <row r="90" spans="1:17" x14ac:dyDescent="0.3">
      <c r="A90" s="14">
        <v>81</v>
      </c>
      <c r="B90" s="238" t="s">
        <v>3316</v>
      </c>
      <c r="C90" s="14" t="s">
        <v>2130</v>
      </c>
      <c r="D90" s="14" t="s">
        <v>2130</v>
      </c>
      <c r="E90" s="14" t="s">
        <v>316</v>
      </c>
      <c r="F90" s="14" t="s">
        <v>98</v>
      </c>
      <c r="G90" s="293">
        <v>1</v>
      </c>
      <c r="H90" s="294"/>
      <c r="I90" s="15"/>
      <c r="J90" s="15"/>
      <c r="K90" s="15"/>
      <c r="L90" s="15"/>
      <c r="M90" s="15"/>
      <c r="N90" s="15"/>
      <c r="O90" s="15"/>
      <c r="P90" s="15"/>
      <c r="Q90" s="15"/>
    </row>
    <row r="91" spans="1:17" x14ac:dyDescent="0.3">
      <c r="A91" s="14">
        <v>82</v>
      </c>
      <c r="B91" s="238" t="s">
        <v>3317</v>
      </c>
      <c r="C91" s="14" t="s">
        <v>2130</v>
      </c>
      <c r="D91" s="14" t="s">
        <v>2130</v>
      </c>
      <c r="E91" s="14" t="s">
        <v>316</v>
      </c>
      <c r="F91" s="14" t="s">
        <v>98</v>
      </c>
      <c r="G91" s="293">
        <v>1</v>
      </c>
      <c r="H91" s="294"/>
      <c r="I91" s="15"/>
      <c r="J91" s="15"/>
      <c r="K91" s="15"/>
      <c r="L91" s="15"/>
      <c r="M91" s="15"/>
      <c r="N91" s="15"/>
      <c r="O91" s="15"/>
      <c r="P91" s="15"/>
      <c r="Q91" s="15"/>
    </row>
    <row r="92" spans="1:17" x14ac:dyDescent="0.3">
      <c r="A92" s="14">
        <v>83</v>
      </c>
      <c r="B92" s="238" t="s">
        <v>3307</v>
      </c>
      <c r="C92" s="14" t="s">
        <v>2130</v>
      </c>
      <c r="D92" s="14" t="s">
        <v>2130</v>
      </c>
      <c r="E92" s="14" t="s">
        <v>316</v>
      </c>
      <c r="F92" s="14" t="s">
        <v>98</v>
      </c>
      <c r="G92" s="293">
        <v>2</v>
      </c>
      <c r="H92" s="294"/>
      <c r="I92" s="15"/>
      <c r="J92" s="15"/>
      <c r="K92" s="15"/>
      <c r="L92" s="15"/>
      <c r="M92" s="15"/>
      <c r="N92" s="15"/>
      <c r="O92" s="15"/>
      <c r="P92" s="15"/>
      <c r="Q92" s="15"/>
    </row>
    <row r="93" spans="1:17" x14ac:dyDescent="0.3">
      <c r="A93" s="14">
        <v>84</v>
      </c>
      <c r="B93" s="238" t="s">
        <v>3318</v>
      </c>
      <c r="C93" s="14" t="s">
        <v>2130</v>
      </c>
      <c r="D93" s="14" t="s">
        <v>2130</v>
      </c>
      <c r="E93" s="14" t="s">
        <v>316</v>
      </c>
      <c r="F93" s="14" t="s">
        <v>98</v>
      </c>
      <c r="G93" s="293">
        <v>3</v>
      </c>
      <c r="H93" s="294"/>
      <c r="I93" s="15"/>
      <c r="J93" s="15"/>
      <c r="K93" s="15"/>
      <c r="L93" s="15"/>
      <c r="M93" s="15"/>
      <c r="N93" s="15"/>
      <c r="O93" s="15"/>
      <c r="P93" s="15"/>
      <c r="Q93" s="15"/>
    </row>
    <row r="94" spans="1:17" x14ac:dyDescent="0.3">
      <c r="A94" s="14">
        <v>85</v>
      </c>
      <c r="B94" s="238" t="s">
        <v>3308</v>
      </c>
      <c r="C94" s="14" t="s">
        <v>2130</v>
      </c>
      <c r="D94" s="14" t="s">
        <v>2130</v>
      </c>
      <c r="E94" s="14" t="s">
        <v>316</v>
      </c>
      <c r="F94" s="14" t="s">
        <v>98</v>
      </c>
      <c r="G94" s="293">
        <v>2</v>
      </c>
      <c r="H94" s="294"/>
      <c r="I94" s="15"/>
      <c r="J94" s="15"/>
      <c r="K94" s="15"/>
      <c r="L94" s="15"/>
      <c r="M94" s="15"/>
      <c r="N94" s="15"/>
      <c r="O94" s="15"/>
      <c r="P94" s="15"/>
      <c r="Q94" s="15"/>
    </row>
    <row r="95" spans="1:17" x14ac:dyDescent="0.3">
      <c r="A95" s="14">
        <v>86</v>
      </c>
      <c r="B95" s="238" t="s">
        <v>3319</v>
      </c>
      <c r="C95" s="14" t="s">
        <v>2130</v>
      </c>
      <c r="D95" s="14" t="s">
        <v>2130</v>
      </c>
      <c r="E95" s="14" t="s">
        <v>316</v>
      </c>
      <c r="F95" s="14" t="s">
        <v>98</v>
      </c>
      <c r="G95" s="293">
        <v>2</v>
      </c>
      <c r="H95" s="294"/>
      <c r="I95" s="15"/>
      <c r="J95" s="15"/>
      <c r="K95" s="15"/>
      <c r="L95" s="15"/>
      <c r="M95" s="15"/>
      <c r="N95" s="15"/>
      <c r="O95" s="15"/>
      <c r="P95" s="15"/>
      <c r="Q95" s="15"/>
    </row>
    <row r="96" spans="1:17" x14ac:dyDescent="0.3">
      <c r="A96" s="14">
        <v>87</v>
      </c>
      <c r="B96" s="238" t="s">
        <v>3309</v>
      </c>
      <c r="C96" s="14" t="s">
        <v>2130</v>
      </c>
      <c r="D96" s="14" t="s">
        <v>2130</v>
      </c>
      <c r="E96" s="14" t="s">
        <v>316</v>
      </c>
      <c r="F96" s="14" t="s">
        <v>98</v>
      </c>
      <c r="G96" s="293">
        <v>17</v>
      </c>
      <c r="H96" s="294"/>
      <c r="I96" s="15"/>
      <c r="J96" s="15"/>
      <c r="K96" s="15"/>
      <c r="L96" s="15"/>
      <c r="M96" s="15"/>
      <c r="N96" s="15"/>
      <c r="O96" s="15"/>
      <c r="P96" s="15"/>
      <c r="Q96" s="15"/>
    </row>
    <row r="97" spans="1:17" x14ac:dyDescent="0.3">
      <c r="A97" s="14">
        <v>88</v>
      </c>
      <c r="B97" s="238" t="s">
        <v>3320</v>
      </c>
      <c r="C97" s="14" t="s">
        <v>2130</v>
      </c>
      <c r="D97" s="14" t="s">
        <v>2130</v>
      </c>
      <c r="E97" s="14" t="s">
        <v>2130</v>
      </c>
      <c r="F97" s="14" t="s">
        <v>2130</v>
      </c>
      <c r="G97" s="293" t="s">
        <v>2130</v>
      </c>
      <c r="H97" s="294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3">
      <c r="A98" s="14">
        <v>89</v>
      </c>
      <c r="B98" s="238" t="s">
        <v>3276</v>
      </c>
      <c r="C98" s="14" t="s">
        <v>3277</v>
      </c>
      <c r="D98" s="14" t="s">
        <v>2130</v>
      </c>
      <c r="E98" s="14" t="s">
        <v>3278</v>
      </c>
      <c r="F98" s="14" t="s">
        <v>98</v>
      </c>
      <c r="G98" s="293">
        <v>2</v>
      </c>
      <c r="H98" s="294"/>
      <c r="I98" s="15"/>
      <c r="J98" s="15"/>
      <c r="K98" s="15"/>
      <c r="L98" s="15"/>
      <c r="M98" s="15"/>
      <c r="N98" s="15"/>
      <c r="O98" s="15"/>
      <c r="P98" s="15"/>
      <c r="Q98" s="15"/>
    </row>
    <row r="99" spans="1:17" x14ac:dyDescent="0.3">
      <c r="A99" s="14">
        <v>90</v>
      </c>
      <c r="B99" s="238" t="s">
        <v>3279</v>
      </c>
      <c r="C99" s="14" t="s">
        <v>3280</v>
      </c>
      <c r="D99" s="14" t="s">
        <v>2130</v>
      </c>
      <c r="E99" s="14" t="s">
        <v>3281</v>
      </c>
      <c r="F99" s="14" t="s">
        <v>1250</v>
      </c>
      <c r="G99" s="293">
        <v>72</v>
      </c>
      <c r="H99" s="294"/>
      <c r="I99" s="15"/>
      <c r="J99" s="15"/>
      <c r="K99" s="15"/>
      <c r="L99" s="15"/>
      <c r="M99" s="15"/>
      <c r="N99" s="15"/>
      <c r="O99" s="15"/>
      <c r="P99" s="15"/>
      <c r="Q99" s="15"/>
    </row>
    <row r="100" spans="1:17" x14ac:dyDescent="0.3">
      <c r="A100" s="14">
        <v>91</v>
      </c>
      <c r="B100" s="238" t="s">
        <v>1792</v>
      </c>
      <c r="C100" s="14" t="s">
        <v>3282</v>
      </c>
      <c r="D100" s="14" t="s">
        <v>2130</v>
      </c>
      <c r="E100" s="14" t="s">
        <v>3283</v>
      </c>
      <c r="F100" s="14" t="s">
        <v>98</v>
      </c>
      <c r="G100" s="293">
        <v>1</v>
      </c>
      <c r="H100" s="294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x14ac:dyDescent="0.3">
      <c r="A101" s="14">
        <v>92</v>
      </c>
      <c r="B101" s="238" t="s">
        <v>3284</v>
      </c>
      <c r="C101" s="14" t="s">
        <v>3285</v>
      </c>
      <c r="D101" s="14" t="s">
        <v>2130</v>
      </c>
      <c r="E101" s="14" t="s">
        <v>3286</v>
      </c>
      <c r="F101" s="14" t="s">
        <v>98</v>
      </c>
      <c r="G101" s="293">
        <v>1</v>
      </c>
      <c r="H101" s="294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x14ac:dyDescent="0.3">
      <c r="A102" s="14">
        <v>93</v>
      </c>
      <c r="B102" s="238" t="s">
        <v>1791</v>
      </c>
      <c r="C102" s="14" t="s">
        <v>3287</v>
      </c>
      <c r="D102" s="14" t="s">
        <v>2130</v>
      </c>
      <c r="E102" s="14" t="s">
        <v>3288</v>
      </c>
      <c r="F102" s="14" t="s">
        <v>98</v>
      </c>
      <c r="G102" s="293">
        <v>1</v>
      </c>
      <c r="H102" s="294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x14ac:dyDescent="0.3">
      <c r="A103" s="14">
        <v>94</v>
      </c>
      <c r="B103" s="238" t="s">
        <v>3289</v>
      </c>
      <c r="C103" s="14" t="s">
        <v>3290</v>
      </c>
      <c r="D103" s="14" t="s">
        <v>2130</v>
      </c>
      <c r="E103" s="14" t="s">
        <v>3291</v>
      </c>
      <c r="F103" s="14" t="s">
        <v>98</v>
      </c>
      <c r="G103" s="293">
        <v>1</v>
      </c>
      <c r="H103" s="294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x14ac:dyDescent="0.3">
      <c r="A104" s="14">
        <v>95</v>
      </c>
      <c r="B104" s="238" t="s">
        <v>3292</v>
      </c>
      <c r="C104" s="14" t="s">
        <v>3293</v>
      </c>
      <c r="D104" s="14" t="s">
        <v>2130</v>
      </c>
      <c r="E104" s="14" t="s">
        <v>2130</v>
      </c>
      <c r="F104" s="14" t="s">
        <v>98</v>
      </c>
      <c r="G104" s="293">
        <v>1</v>
      </c>
      <c r="H104" s="294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x14ac:dyDescent="0.3">
      <c r="A105" s="14">
        <v>96</v>
      </c>
      <c r="B105" s="238" t="s">
        <v>3294</v>
      </c>
      <c r="C105" s="14" t="s">
        <v>3295</v>
      </c>
      <c r="D105" s="14" t="s">
        <v>2130</v>
      </c>
      <c r="E105" s="14" t="s">
        <v>2130</v>
      </c>
      <c r="F105" s="14" t="s">
        <v>98</v>
      </c>
      <c r="G105" s="293">
        <v>1</v>
      </c>
      <c r="H105" s="294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x14ac:dyDescent="0.3">
      <c r="A106" s="14">
        <v>97</v>
      </c>
      <c r="B106" s="238" t="s">
        <v>3296</v>
      </c>
      <c r="C106" s="14" t="s">
        <v>2130</v>
      </c>
      <c r="D106" s="14" t="s">
        <v>2130</v>
      </c>
      <c r="E106" s="14" t="s">
        <v>3297</v>
      </c>
      <c r="F106" s="14" t="s">
        <v>98</v>
      </c>
      <c r="G106" s="293">
        <v>1</v>
      </c>
      <c r="H106" s="294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x14ac:dyDescent="0.3">
      <c r="A107" s="14">
        <v>98</v>
      </c>
      <c r="B107" s="238" t="s">
        <v>3298</v>
      </c>
      <c r="C107" s="14" t="s">
        <v>2130</v>
      </c>
      <c r="D107" s="14" t="s">
        <v>2130</v>
      </c>
      <c r="E107" s="14" t="s">
        <v>3299</v>
      </c>
      <c r="F107" s="14" t="s">
        <v>98</v>
      </c>
      <c r="G107" s="293">
        <v>1</v>
      </c>
      <c r="H107" s="294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x14ac:dyDescent="0.3">
      <c r="A108" s="14">
        <v>99</v>
      </c>
      <c r="B108" s="238" t="s">
        <v>3300</v>
      </c>
      <c r="C108" s="14" t="s">
        <v>2130</v>
      </c>
      <c r="D108" s="14" t="s">
        <v>2130</v>
      </c>
      <c r="E108" s="14" t="s">
        <v>3301</v>
      </c>
      <c r="F108" s="14" t="s">
        <v>98</v>
      </c>
      <c r="G108" s="293">
        <v>1</v>
      </c>
      <c r="H108" s="294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x14ac:dyDescent="0.3">
      <c r="A109" s="14">
        <v>100</v>
      </c>
      <c r="B109" s="238" t="s">
        <v>3302</v>
      </c>
      <c r="C109" s="14" t="s">
        <v>2130</v>
      </c>
      <c r="D109" s="14" t="s">
        <v>2130</v>
      </c>
      <c r="E109" s="14" t="s">
        <v>3301</v>
      </c>
      <c r="F109" s="14" t="s">
        <v>98</v>
      </c>
      <c r="G109" s="293">
        <v>1</v>
      </c>
      <c r="H109" s="294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x14ac:dyDescent="0.3">
      <c r="A110" s="14">
        <v>101</v>
      </c>
      <c r="B110" s="238" t="s">
        <v>3303</v>
      </c>
      <c r="C110" s="14" t="s">
        <v>2130</v>
      </c>
      <c r="D110" s="14" t="s">
        <v>2130</v>
      </c>
      <c r="E110" s="14" t="s">
        <v>316</v>
      </c>
      <c r="F110" s="14" t="s">
        <v>98</v>
      </c>
      <c r="G110" s="293">
        <v>7</v>
      </c>
      <c r="H110" s="294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x14ac:dyDescent="0.3">
      <c r="A111" s="14">
        <v>102</v>
      </c>
      <c r="B111" s="238" t="s">
        <v>3304</v>
      </c>
      <c r="C111" s="14" t="s">
        <v>2130</v>
      </c>
      <c r="D111" s="14" t="s">
        <v>2130</v>
      </c>
      <c r="E111" s="14" t="s">
        <v>316</v>
      </c>
      <c r="F111" s="14" t="s">
        <v>98</v>
      </c>
      <c r="G111" s="293">
        <v>6</v>
      </c>
      <c r="H111" s="294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x14ac:dyDescent="0.3">
      <c r="A112" s="14">
        <v>103</v>
      </c>
      <c r="B112" s="238" t="s">
        <v>3305</v>
      </c>
      <c r="C112" s="14" t="s">
        <v>2130</v>
      </c>
      <c r="D112" s="14" t="s">
        <v>2130</v>
      </c>
      <c r="E112" s="14" t="s">
        <v>3301</v>
      </c>
      <c r="F112" s="14" t="s">
        <v>98</v>
      </c>
      <c r="G112" s="293">
        <v>1</v>
      </c>
      <c r="H112" s="294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x14ac:dyDescent="0.3">
      <c r="A113" s="14">
        <v>104</v>
      </c>
      <c r="B113" s="238" t="s">
        <v>3306</v>
      </c>
      <c r="C113" s="14" t="s">
        <v>2130</v>
      </c>
      <c r="D113" s="14" t="s">
        <v>2130</v>
      </c>
      <c r="E113" s="14" t="s">
        <v>316</v>
      </c>
      <c r="F113" s="14" t="s">
        <v>98</v>
      </c>
      <c r="G113" s="293">
        <v>1</v>
      </c>
      <c r="H113" s="294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x14ac:dyDescent="0.3">
      <c r="A114" s="14">
        <v>105</v>
      </c>
      <c r="B114" s="238" t="s">
        <v>3307</v>
      </c>
      <c r="C114" s="14" t="s">
        <v>2130</v>
      </c>
      <c r="D114" s="14" t="s">
        <v>2130</v>
      </c>
      <c r="E114" s="14" t="s">
        <v>316</v>
      </c>
      <c r="F114" s="14" t="s">
        <v>98</v>
      </c>
      <c r="G114" s="293">
        <v>4</v>
      </c>
      <c r="H114" s="294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x14ac:dyDescent="0.3">
      <c r="A115" s="14">
        <v>106</v>
      </c>
      <c r="B115" s="238" t="s">
        <v>3308</v>
      </c>
      <c r="C115" s="14" t="s">
        <v>2130</v>
      </c>
      <c r="D115" s="14" t="s">
        <v>2130</v>
      </c>
      <c r="E115" s="14" t="s">
        <v>316</v>
      </c>
      <c r="F115" s="14" t="s">
        <v>98</v>
      </c>
      <c r="G115" s="293">
        <v>3</v>
      </c>
      <c r="H115" s="294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x14ac:dyDescent="0.3">
      <c r="A116" s="14">
        <v>107</v>
      </c>
      <c r="B116" s="238" t="s">
        <v>3309</v>
      </c>
      <c r="C116" s="14" t="s">
        <v>2130</v>
      </c>
      <c r="D116" s="14" t="s">
        <v>2130</v>
      </c>
      <c r="E116" s="14" t="s">
        <v>316</v>
      </c>
      <c r="F116" s="14" t="s">
        <v>98</v>
      </c>
      <c r="G116" s="293">
        <v>11</v>
      </c>
      <c r="H116" s="294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x14ac:dyDescent="0.3">
      <c r="A117" s="14">
        <v>108</v>
      </c>
      <c r="B117" s="238" t="s">
        <v>3321</v>
      </c>
      <c r="C117" s="14" t="s">
        <v>2130</v>
      </c>
      <c r="D117" s="14" t="s">
        <v>2130</v>
      </c>
      <c r="E117" s="14" t="s">
        <v>2130</v>
      </c>
      <c r="F117" s="14" t="s">
        <v>2130</v>
      </c>
      <c r="G117" s="293" t="s">
        <v>2130</v>
      </c>
      <c r="H117" s="294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x14ac:dyDescent="0.3">
      <c r="A118" s="14">
        <v>109</v>
      </c>
      <c r="B118" s="238" t="s">
        <v>3276</v>
      </c>
      <c r="C118" s="14" t="s">
        <v>3277</v>
      </c>
      <c r="D118" s="14" t="s">
        <v>2130</v>
      </c>
      <c r="E118" s="14" t="s">
        <v>3278</v>
      </c>
      <c r="F118" s="14" t="s">
        <v>98</v>
      </c>
      <c r="G118" s="293">
        <v>2</v>
      </c>
      <c r="H118" s="294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x14ac:dyDescent="0.3">
      <c r="A119" s="14">
        <v>110</v>
      </c>
      <c r="B119" s="238" t="s">
        <v>3279</v>
      </c>
      <c r="C119" s="14" t="s">
        <v>3280</v>
      </c>
      <c r="D119" s="14" t="s">
        <v>2130</v>
      </c>
      <c r="E119" s="14" t="s">
        <v>3281</v>
      </c>
      <c r="F119" s="14" t="s">
        <v>1250</v>
      </c>
      <c r="G119" s="293">
        <v>72</v>
      </c>
      <c r="H119" s="294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x14ac:dyDescent="0.3">
      <c r="A120" s="14">
        <v>111</v>
      </c>
      <c r="B120" s="238" t="s">
        <v>1792</v>
      </c>
      <c r="C120" s="14" t="s">
        <v>3282</v>
      </c>
      <c r="D120" s="14" t="s">
        <v>2130</v>
      </c>
      <c r="E120" s="14" t="s">
        <v>3283</v>
      </c>
      <c r="F120" s="14" t="s">
        <v>98</v>
      </c>
      <c r="G120" s="293">
        <v>1</v>
      </c>
      <c r="H120" s="294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x14ac:dyDescent="0.3">
      <c r="A121" s="14">
        <v>112</v>
      </c>
      <c r="B121" s="238" t="s">
        <v>3284</v>
      </c>
      <c r="C121" s="14" t="s">
        <v>3285</v>
      </c>
      <c r="D121" s="14" t="s">
        <v>2130</v>
      </c>
      <c r="E121" s="14" t="s">
        <v>3286</v>
      </c>
      <c r="F121" s="14" t="s">
        <v>98</v>
      </c>
      <c r="G121" s="293">
        <v>1</v>
      </c>
      <c r="H121" s="294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3">
      <c r="A122" s="14">
        <v>113</v>
      </c>
      <c r="B122" s="238" t="s">
        <v>1791</v>
      </c>
      <c r="C122" s="14" t="s">
        <v>3287</v>
      </c>
      <c r="D122" s="14" t="s">
        <v>2130</v>
      </c>
      <c r="E122" s="14" t="s">
        <v>3288</v>
      </c>
      <c r="F122" s="14" t="s">
        <v>98</v>
      </c>
      <c r="G122" s="293">
        <v>1</v>
      </c>
      <c r="H122" s="294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x14ac:dyDescent="0.3">
      <c r="A123" s="14">
        <v>114</v>
      </c>
      <c r="B123" s="238" t="s">
        <v>3289</v>
      </c>
      <c r="C123" s="14" t="s">
        <v>3290</v>
      </c>
      <c r="D123" s="14" t="s">
        <v>2130</v>
      </c>
      <c r="E123" s="14" t="s">
        <v>3291</v>
      </c>
      <c r="F123" s="14" t="s">
        <v>98</v>
      </c>
      <c r="G123" s="293">
        <v>1</v>
      </c>
      <c r="H123" s="294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x14ac:dyDescent="0.3">
      <c r="A124" s="14">
        <v>115</v>
      </c>
      <c r="B124" s="238" t="s">
        <v>3292</v>
      </c>
      <c r="C124" s="14" t="s">
        <v>3293</v>
      </c>
      <c r="D124" s="14" t="s">
        <v>2130</v>
      </c>
      <c r="E124" s="14" t="s">
        <v>2130</v>
      </c>
      <c r="F124" s="14" t="s">
        <v>98</v>
      </c>
      <c r="G124" s="293">
        <v>1</v>
      </c>
      <c r="H124" s="294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x14ac:dyDescent="0.3">
      <c r="A125" s="14">
        <v>116</v>
      </c>
      <c r="B125" s="238" t="s">
        <v>3294</v>
      </c>
      <c r="C125" s="14" t="s">
        <v>3295</v>
      </c>
      <c r="D125" s="14" t="s">
        <v>2130</v>
      </c>
      <c r="E125" s="14" t="s">
        <v>2130</v>
      </c>
      <c r="F125" s="14" t="s">
        <v>98</v>
      </c>
      <c r="G125" s="293">
        <v>1</v>
      </c>
      <c r="H125" s="294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x14ac:dyDescent="0.3">
      <c r="A126" s="14">
        <v>117</v>
      </c>
      <c r="B126" s="238" t="s">
        <v>3296</v>
      </c>
      <c r="C126" s="14" t="s">
        <v>2130</v>
      </c>
      <c r="D126" s="14" t="s">
        <v>2130</v>
      </c>
      <c r="E126" s="14" t="s">
        <v>3297</v>
      </c>
      <c r="F126" s="14" t="s">
        <v>98</v>
      </c>
      <c r="G126" s="293">
        <v>1</v>
      </c>
      <c r="H126" s="294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x14ac:dyDescent="0.3">
      <c r="A127" s="14">
        <v>118</v>
      </c>
      <c r="B127" s="238" t="s">
        <v>3298</v>
      </c>
      <c r="C127" s="14" t="s">
        <v>2130</v>
      </c>
      <c r="D127" s="14" t="s">
        <v>2130</v>
      </c>
      <c r="E127" s="14" t="s">
        <v>3299</v>
      </c>
      <c r="F127" s="14" t="s">
        <v>98</v>
      </c>
      <c r="G127" s="293">
        <v>1</v>
      </c>
      <c r="H127" s="294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3">
      <c r="A128" s="14">
        <v>119</v>
      </c>
      <c r="B128" s="238" t="s">
        <v>3300</v>
      </c>
      <c r="C128" s="14" t="s">
        <v>2130</v>
      </c>
      <c r="D128" s="14" t="s">
        <v>2130</v>
      </c>
      <c r="E128" s="14" t="s">
        <v>3301</v>
      </c>
      <c r="F128" s="14" t="s">
        <v>98</v>
      </c>
      <c r="G128" s="293">
        <v>1</v>
      </c>
      <c r="H128" s="294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x14ac:dyDescent="0.3">
      <c r="A129" s="14">
        <v>120</v>
      </c>
      <c r="B129" s="238" t="s">
        <v>3302</v>
      </c>
      <c r="C129" s="14" t="s">
        <v>2130</v>
      </c>
      <c r="D129" s="14" t="s">
        <v>2130</v>
      </c>
      <c r="E129" s="14" t="s">
        <v>3301</v>
      </c>
      <c r="F129" s="14" t="s">
        <v>98</v>
      </c>
      <c r="G129" s="293">
        <v>1</v>
      </c>
      <c r="H129" s="294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x14ac:dyDescent="0.3">
      <c r="A130" s="14">
        <v>121</v>
      </c>
      <c r="B130" s="238" t="s">
        <v>3303</v>
      </c>
      <c r="C130" s="14" t="s">
        <v>2130</v>
      </c>
      <c r="D130" s="14" t="s">
        <v>2130</v>
      </c>
      <c r="E130" s="14" t="s">
        <v>316</v>
      </c>
      <c r="F130" s="14" t="s">
        <v>98</v>
      </c>
      <c r="G130" s="293">
        <v>7</v>
      </c>
      <c r="H130" s="294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x14ac:dyDescent="0.3">
      <c r="A131" s="14">
        <v>122</v>
      </c>
      <c r="B131" s="238" t="s">
        <v>3304</v>
      </c>
      <c r="C131" s="14" t="s">
        <v>2130</v>
      </c>
      <c r="D131" s="14" t="s">
        <v>2130</v>
      </c>
      <c r="E131" s="14" t="s">
        <v>316</v>
      </c>
      <c r="F131" s="14" t="s">
        <v>98</v>
      </c>
      <c r="G131" s="293">
        <v>6</v>
      </c>
      <c r="H131" s="294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x14ac:dyDescent="0.3">
      <c r="A132" s="14">
        <v>123</v>
      </c>
      <c r="B132" s="238" t="s">
        <v>3305</v>
      </c>
      <c r="C132" s="14" t="s">
        <v>2130</v>
      </c>
      <c r="D132" s="14" t="s">
        <v>2130</v>
      </c>
      <c r="E132" s="14" t="s">
        <v>3301</v>
      </c>
      <c r="F132" s="14" t="s">
        <v>98</v>
      </c>
      <c r="G132" s="293">
        <v>1</v>
      </c>
      <c r="H132" s="294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x14ac:dyDescent="0.3">
      <c r="A133" s="14">
        <v>124</v>
      </c>
      <c r="B133" s="238" t="s">
        <v>3306</v>
      </c>
      <c r="C133" s="14" t="s">
        <v>2130</v>
      </c>
      <c r="D133" s="14" t="s">
        <v>2130</v>
      </c>
      <c r="E133" s="14" t="s">
        <v>316</v>
      </c>
      <c r="F133" s="14" t="s">
        <v>98</v>
      </c>
      <c r="G133" s="293">
        <v>1</v>
      </c>
      <c r="H133" s="294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x14ac:dyDescent="0.3">
      <c r="A134" s="14">
        <v>125</v>
      </c>
      <c r="B134" s="238" t="s">
        <v>3307</v>
      </c>
      <c r="C134" s="14" t="s">
        <v>2130</v>
      </c>
      <c r="D134" s="14" t="s">
        <v>2130</v>
      </c>
      <c r="E134" s="14" t="s">
        <v>316</v>
      </c>
      <c r="F134" s="14" t="s">
        <v>98</v>
      </c>
      <c r="G134" s="293">
        <v>4</v>
      </c>
      <c r="H134" s="294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x14ac:dyDescent="0.3">
      <c r="A135" s="14">
        <v>126</v>
      </c>
      <c r="B135" s="238" t="s">
        <v>3308</v>
      </c>
      <c r="C135" s="14" t="s">
        <v>2130</v>
      </c>
      <c r="D135" s="14" t="s">
        <v>2130</v>
      </c>
      <c r="E135" s="14" t="s">
        <v>316</v>
      </c>
      <c r="F135" s="14" t="s">
        <v>98</v>
      </c>
      <c r="G135" s="293">
        <v>3</v>
      </c>
      <c r="H135" s="294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x14ac:dyDescent="0.3">
      <c r="A136" s="14">
        <v>127</v>
      </c>
      <c r="B136" s="238" t="s">
        <v>3309</v>
      </c>
      <c r="C136" s="14" t="s">
        <v>2130</v>
      </c>
      <c r="D136" s="14" t="s">
        <v>2130</v>
      </c>
      <c r="E136" s="14" t="s">
        <v>316</v>
      </c>
      <c r="F136" s="14" t="s">
        <v>98</v>
      </c>
      <c r="G136" s="293">
        <v>11</v>
      </c>
      <c r="H136" s="294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x14ac:dyDescent="0.3">
      <c r="A137" s="14" t="s">
        <v>2130</v>
      </c>
      <c r="B137" s="237" t="s">
        <v>3322</v>
      </c>
      <c r="C137" s="14" t="s">
        <v>2130</v>
      </c>
      <c r="D137" s="14" t="s">
        <v>2130</v>
      </c>
      <c r="E137" s="14" t="s">
        <v>2130</v>
      </c>
      <c r="F137" s="14" t="s">
        <v>2130</v>
      </c>
      <c r="G137" s="293" t="s">
        <v>2130</v>
      </c>
      <c r="H137" s="294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x14ac:dyDescent="0.3">
      <c r="A138" s="14">
        <v>128</v>
      </c>
      <c r="B138" s="238" t="s">
        <v>3276</v>
      </c>
      <c r="C138" s="14" t="s">
        <v>3312</v>
      </c>
      <c r="D138" s="14" t="s">
        <v>2130</v>
      </c>
      <c r="E138" s="14" t="s">
        <v>2130</v>
      </c>
      <c r="F138" s="14" t="s">
        <v>98</v>
      </c>
      <c r="G138" s="293">
        <v>2</v>
      </c>
      <c r="H138" s="294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x14ac:dyDescent="0.3">
      <c r="A139" s="14">
        <v>129</v>
      </c>
      <c r="B139" s="238" t="s">
        <v>3279</v>
      </c>
      <c r="C139" s="14" t="s">
        <v>3280</v>
      </c>
      <c r="D139" s="14" t="s">
        <v>2130</v>
      </c>
      <c r="E139" s="14" t="s">
        <v>3281</v>
      </c>
      <c r="F139" s="14" t="s">
        <v>1250</v>
      </c>
      <c r="G139" s="293">
        <v>124</v>
      </c>
      <c r="H139" s="294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x14ac:dyDescent="0.3">
      <c r="A140" s="14">
        <v>130</v>
      </c>
      <c r="B140" s="238" t="s">
        <v>1792</v>
      </c>
      <c r="C140" s="14" t="s">
        <v>3282</v>
      </c>
      <c r="D140" s="14" t="s">
        <v>2130</v>
      </c>
      <c r="E140" s="14" t="s">
        <v>3283</v>
      </c>
      <c r="F140" s="14" t="s">
        <v>98</v>
      </c>
      <c r="G140" s="293">
        <v>1</v>
      </c>
      <c r="H140" s="294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x14ac:dyDescent="0.3">
      <c r="A141" s="14">
        <v>131</v>
      </c>
      <c r="B141" s="238" t="s">
        <v>3284</v>
      </c>
      <c r="C141" s="14" t="s">
        <v>3285</v>
      </c>
      <c r="D141" s="14" t="s">
        <v>2130</v>
      </c>
      <c r="E141" s="14" t="s">
        <v>3286</v>
      </c>
      <c r="F141" s="14" t="s">
        <v>98</v>
      </c>
      <c r="G141" s="293">
        <v>1</v>
      </c>
      <c r="H141" s="294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x14ac:dyDescent="0.3">
      <c r="A142" s="14">
        <v>132</v>
      </c>
      <c r="B142" s="238" t="s">
        <v>1791</v>
      </c>
      <c r="C142" s="14" t="s">
        <v>3287</v>
      </c>
      <c r="D142" s="14" t="s">
        <v>2130</v>
      </c>
      <c r="E142" s="14" t="s">
        <v>3288</v>
      </c>
      <c r="F142" s="14" t="s">
        <v>98</v>
      </c>
      <c r="G142" s="293">
        <v>1</v>
      </c>
      <c r="H142" s="294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x14ac:dyDescent="0.3">
      <c r="A143" s="14">
        <v>133</v>
      </c>
      <c r="B143" s="238" t="s">
        <v>3289</v>
      </c>
      <c r="C143" s="14" t="s">
        <v>3313</v>
      </c>
      <c r="D143" s="14" t="s">
        <v>2130</v>
      </c>
      <c r="E143" s="14" t="s">
        <v>3291</v>
      </c>
      <c r="F143" s="14" t="s">
        <v>98</v>
      </c>
      <c r="G143" s="293">
        <v>1</v>
      </c>
      <c r="H143" s="294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x14ac:dyDescent="0.3">
      <c r="A144" s="14">
        <v>134</v>
      </c>
      <c r="B144" s="238" t="s">
        <v>3292</v>
      </c>
      <c r="C144" s="14" t="s">
        <v>3293</v>
      </c>
      <c r="D144" s="14" t="s">
        <v>2130</v>
      </c>
      <c r="E144" s="14" t="s">
        <v>2130</v>
      </c>
      <c r="F144" s="14" t="s">
        <v>98</v>
      </c>
      <c r="G144" s="293">
        <v>1</v>
      </c>
      <c r="H144" s="294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x14ac:dyDescent="0.3">
      <c r="A145" s="14">
        <v>135</v>
      </c>
      <c r="B145" s="238" t="s">
        <v>3294</v>
      </c>
      <c r="C145" s="14" t="s">
        <v>3295</v>
      </c>
      <c r="D145" s="14" t="s">
        <v>2130</v>
      </c>
      <c r="E145" s="14" t="s">
        <v>2130</v>
      </c>
      <c r="F145" s="14" t="s">
        <v>98</v>
      </c>
      <c r="G145" s="293">
        <v>1</v>
      </c>
      <c r="H145" s="294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x14ac:dyDescent="0.3">
      <c r="A146" s="14">
        <v>136</v>
      </c>
      <c r="B146" s="238" t="s">
        <v>3296</v>
      </c>
      <c r="C146" s="14" t="s">
        <v>2130</v>
      </c>
      <c r="D146" s="14" t="s">
        <v>2130</v>
      </c>
      <c r="E146" s="14" t="s">
        <v>3297</v>
      </c>
      <c r="F146" s="14" t="s">
        <v>98</v>
      </c>
      <c r="G146" s="293">
        <v>2</v>
      </c>
      <c r="H146" s="294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x14ac:dyDescent="0.3">
      <c r="A147" s="14">
        <v>137</v>
      </c>
      <c r="B147" s="238" t="s">
        <v>3298</v>
      </c>
      <c r="C147" s="14" t="s">
        <v>2130</v>
      </c>
      <c r="D147" s="14" t="s">
        <v>2130</v>
      </c>
      <c r="E147" s="14" t="s">
        <v>3299</v>
      </c>
      <c r="F147" s="14" t="s">
        <v>98</v>
      </c>
      <c r="G147" s="293">
        <v>2</v>
      </c>
      <c r="H147" s="294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x14ac:dyDescent="0.3">
      <c r="A148" s="14">
        <v>138</v>
      </c>
      <c r="B148" s="238" t="s">
        <v>3300</v>
      </c>
      <c r="C148" s="14" t="s">
        <v>2130</v>
      </c>
      <c r="D148" s="14" t="s">
        <v>2130</v>
      </c>
      <c r="E148" s="14" t="s">
        <v>3301</v>
      </c>
      <c r="F148" s="14" t="s">
        <v>98</v>
      </c>
      <c r="G148" s="293">
        <v>2</v>
      </c>
      <c r="H148" s="294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x14ac:dyDescent="0.3">
      <c r="A149" s="14">
        <v>139</v>
      </c>
      <c r="B149" s="238" t="s">
        <v>3302</v>
      </c>
      <c r="C149" s="14" t="s">
        <v>2130</v>
      </c>
      <c r="D149" s="14" t="s">
        <v>2130</v>
      </c>
      <c r="E149" s="14" t="s">
        <v>3301</v>
      </c>
      <c r="F149" s="14" t="s">
        <v>98</v>
      </c>
      <c r="G149" s="293">
        <v>2</v>
      </c>
      <c r="H149" s="294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x14ac:dyDescent="0.3">
      <c r="A150" s="14">
        <v>140</v>
      </c>
      <c r="B150" s="238" t="s">
        <v>3303</v>
      </c>
      <c r="C150" s="14" t="s">
        <v>2130</v>
      </c>
      <c r="D150" s="14" t="s">
        <v>2130</v>
      </c>
      <c r="E150" s="14" t="s">
        <v>316</v>
      </c>
      <c r="F150" s="14" t="s">
        <v>98</v>
      </c>
      <c r="G150" s="293">
        <v>4</v>
      </c>
      <c r="H150" s="294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x14ac:dyDescent="0.3">
      <c r="A151" s="14">
        <v>141</v>
      </c>
      <c r="B151" s="238" t="s">
        <v>3314</v>
      </c>
      <c r="C151" s="14" t="s">
        <v>2130</v>
      </c>
      <c r="D151" s="14" t="s">
        <v>2130</v>
      </c>
      <c r="E151" s="14" t="s">
        <v>316</v>
      </c>
      <c r="F151" s="14" t="s">
        <v>98</v>
      </c>
      <c r="G151" s="293">
        <v>8</v>
      </c>
      <c r="H151" s="294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x14ac:dyDescent="0.3">
      <c r="A152" s="14">
        <v>142</v>
      </c>
      <c r="B152" s="238" t="s">
        <v>3304</v>
      </c>
      <c r="C152" s="14" t="s">
        <v>2130</v>
      </c>
      <c r="D152" s="14" t="s">
        <v>2130</v>
      </c>
      <c r="E152" s="14" t="s">
        <v>316</v>
      </c>
      <c r="F152" s="14" t="s">
        <v>98</v>
      </c>
      <c r="G152" s="293">
        <v>4</v>
      </c>
      <c r="H152" s="294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x14ac:dyDescent="0.3">
      <c r="A153" s="14">
        <v>143</v>
      </c>
      <c r="B153" s="238" t="s">
        <v>3315</v>
      </c>
      <c r="C153" s="14" t="s">
        <v>2130</v>
      </c>
      <c r="D153" s="14" t="s">
        <v>2130</v>
      </c>
      <c r="E153" s="14" t="s">
        <v>316</v>
      </c>
      <c r="F153" s="14" t="s">
        <v>98</v>
      </c>
      <c r="G153" s="293">
        <v>7</v>
      </c>
      <c r="H153" s="294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x14ac:dyDescent="0.3">
      <c r="A154" s="14">
        <v>144</v>
      </c>
      <c r="B154" s="238" t="s">
        <v>3305</v>
      </c>
      <c r="C154" s="14" t="s">
        <v>2130</v>
      </c>
      <c r="D154" s="14" t="s">
        <v>2130</v>
      </c>
      <c r="E154" s="14" t="s">
        <v>3301</v>
      </c>
      <c r="F154" s="14" t="s">
        <v>98</v>
      </c>
      <c r="G154" s="293">
        <v>1</v>
      </c>
      <c r="H154" s="294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x14ac:dyDescent="0.3">
      <c r="A155" s="14">
        <v>145</v>
      </c>
      <c r="B155" s="238" t="s">
        <v>3316</v>
      </c>
      <c r="C155" s="14" t="s">
        <v>2130</v>
      </c>
      <c r="D155" s="14" t="s">
        <v>2130</v>
      </c>
      <c r="E155" s="14" t="s">
        <v>316</v>
      </c>
      <c r="F155" s="14" t="s">
        <v>98</v>
      </c>
      <c r="G155" s="293">
        <v>1</v>
      </c>
      <c r="H155" s="294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x14ac:dyDescent="0.3">
      <c r="A156" s="14">
        <v>146</v>
      </c>
      <c r="B156" s="238" t="s">
        <v>3317</v>
      </c>
      <c r="C156" s="14" t="s">
        <v>2130</v>
      </c>
      <c r="D156" s="14" t="s">
        <v>2130</v>
      </c>
      <c r="E156" s="14" t="s">
        <v>316</v>
      </c>
      <c r="F156" s="14" t="s">
        <v>98</v>
      </c>
      <c r="G156" s="293">
        <v>1</v>
      </c>
      <c r="H156" s="294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x14ac:dyDescent="0.3">
      <c r="A157" s="14">
        <v>147</v>
      </c>
      <c r="B157" s="238" t="s">
        <v>3307</v>
      </c>
      <c r="C157" s="14" t="s">
        <v>2130</v>
      </c>
      <c r="D157" s="14" t="s">
        <v>2130</v>
      </c>
      <c r="E157" s="14" t="s">
        <v>316</v>
      </c>
      <c r="F157" s="14" t="s">
        <v>98</v>
      </c>
      <c r="G157" s="293">
        <v>2</v>
      </c>
      <c r="H157" s="294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x14ac:dyDescent="0.3">
      <c r="A158" s="14">
        <v>148</v>
      </c>
      <c r="B158" s="238" t="s">
        <v>3318</v>
      </c>
      <c r="C158" s="14" t="s">
        <v>2130</v>
      </c>
      <c r="D158" s="14" t="s">
        <v>2130</v>
      </c>
      <c r="E158" s="14" t="s">
        <v>316</v>
      </c>
      <c r="F158" s="14" t="s">
        <v>98</v>
      </c>
      <c r="G158" s="293">
        <v>3</v>
      </c>
      <c r="H158" s="294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x14ac:dyDescent="0.3">
      <c r="A159" s="14">
        <v>149</v>
      </c>
      <c r="B159" s="238" t="s">
        <v>3308</v>
      </c>
      <c r="C159" s="14" t="s">
        <v>2130</v>
      </c>
      <c r="D159" s="14" t="s">
        <v>2130</v>
      </c>
      <c r="E159" s="14" t="s">
        <v>316</v>
      </c>
      <c r="F159" s="14" t="s">
        <v>98</v>
      </c>
      <c r="G159" s="293">
        <v>2</v>
      </c>
      <c r="H159" s="294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x14ac:dyDescent="0.3">
      <c r="A160" s="14">
        <v>150</v>
      </c>
      <c r="B160" s="238" t="s">
        <v>3319</v>
      </c>
      <c r="C160" s="14" t="s">
        <v>2130</v>
      </c>
      <c r="D160" s="14" t="s">
        <v>2130</v>
      </c>
      <c r="E160" s="14" t="s">
        <v>316</v>
      </c>
      <c r="F160" s="14" t="s">
        <v>98</v>
      </c>
      <c r="G160" s="293">
        <v>2</v>
      </c>
      <c r="H160" s="294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x14ac:dyDescent="0.3">
      <c r="A161" s="14">
        <v>151</v>
      </c>
      <c r="B161" s="238" t="s">
        <v>3309</v>
      </c>
      <c r="C161" s="14" t="s">
        <v>2130</v>
      </c>
      <c r="D161" s="14" t="s">
        <v>2130</v>
      </c>
      <c r="E161" s="14" t="s">
        <v>316</v>
      </c>
      <c r="F161" s="14" t="s">
        <v>98</v>
      </c>
      <c r="G161" s="293">
        <v>17</v>
      </c>
      <c r="H161" s="294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x14ac:dyDescent="0.3">
      <c r="A162" s="14">
        <v>152</v>
      </c>
      <c r="B162" s="238" t="s">
        <v>3323</v>
      </c>
      <c r="C162" s="14" t="s">
        <v>2130</v>
      </c>
      <c r="D162" s="14" t="s">
        <v>2130</v>
      </c>
      <c r="E162" s="14" t="s">
        <v>2130</v>
      </c>
      <c r="F162" s="14" t="s">
        <v>2130</v>
      </c>
      <c r="G162" s="14" t="s">
        <v>2130</v>
      </c>
      <c r="H162" s="14" t="s">
        <v>2130</v>
      </c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x14ac:dyDescent="0.3">
      <c r="A163" s="14">
        <v>153</v>
      </c>
      <c r="B163" s="238" t="s">
        <v>3276</v>
      </c>
      <c r="C163" s="14" t="s">
        <v>3277</v>
      </c>
      <c r="D163" s="14" t="s">
        <v>2130</v>
      </c>
      <c r="E163" s="14" t="s">
        <v>3278</v>
      </c>
      <c r="F163" s="14" t="s">
        <v>98</v>
      </c>
      <c r="G163" s="293">
        <v>2</v>
      </c>
      <c r="H163" s="294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x14ac:dyDescent="0.3">
      <c r="A164" s="14">
        <v>154</v>
      </c>
      <c r="B164" s="238" t="s">
        <v>3279</v>
      </c>
      <c r="C164" s="14" t="s">
        <v>3280</v>
      </c>
      <c r="D164" s="14" t="s">
        <v>2130</v>
      </c>
      <c r="E164" s="14" t="s">
        <v>3281</v>
      </c>
      <c r="F164" s="14" t="s">
        <v>1250</v>
      </c>
      <c r="G164" s="293">
        <v>72</v>
      </c>
      <c r="H164" s="294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x14ac:dyDescent="0.3">
      <c r="A165" s="14">
        <v>155</v>
      </c>
      <c r="B165" s="238" t="s">
        <v>1792</v>
      </c>
      <c r="C165" s="14" t="s">
        <v>3282</v>
      </c>
      <c r="D165" s="14" t="s">
        <v>2130</v>
      </c>
      <c r="E165" s="14" t="s">
        <v>3283</v>
      </c>
      <c r="F165" s="14" t="s">
        <v>98</v>
      </c>
      <c r="G165" s="293">
        <v>1</v>
      </c>
      <c r="H165" s="294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x14ac:dyDescent="0.3">
      <c r="A166" s="14">
        <v>156</v>
      </c>
      <c r="B166" s="238" t="s">
        <v>3284</v>
      </c>
      <c r="C166" s="14" t="s">
        <v>3285</v>
      </c>
      <c r="D166" s="14" t="s">
        <v>2130</v>
      </c>
      <c r="E166" s="14" t="s">
        <v>3286</v>
      </c>
      <c r="F166" s="14" t="s">
        <v>98</v>
      </c>
      <c r="G166" s="293">
        <v>1</v>
      </c>
      <c r="H166" s="294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x14ac:dyDescent="0.3">
      <c r="A167" s="14">
        <v>157</v>
      </c>
      <c r="B167" s="238" t="s">
        <v>1791</v>
      </c>
      <c r="C167" s="14" t="s">
        <v>3287</v>
      </c>
      <c r="D167" s="14" t="s">
        <v>2130</v>
      </c>
      <c r="E167" s="14" t="s">
        <v>3288</v>
      </c>
      <c r="F167" s="14" t="s">
        <v>98</v>
      </c>
      <c r="G167" s="293">
        <v>1</v>
      </c>
      <c r="H167" s="294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x14ac:dyDescent="0.3">
      <c r="A168" s="14">
        <v>158</v>
      </c>
      <c r="B168" s="238" t="s">
        <v>3289</v>
      </c>
      <c r="C168" s="14" t="s">
        <v>3290</v>
      </c>
      <c r="D168" s="14" t="s">
        <v>2130</v>
      </c>
      <c r="E168" s="14" t="s">
        <v>3291</v>
      </c>
      <c r="F168" s="14" t="s">
        <v>98</v>
      </c>
      <c r="G168" s="293">
        <v>1</v>
      </c>
      <c r="H168" s="294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x14ac:dyDescent="0.3">
      <c r="A169" s="14">
        <v>159</v>
      </c>
      <c r="B169" s="238" t="s">
        <v>3292</v>
      </c>
      <c r="C169" s="14" t="s">
        <v>3293</v>
      </c>
      <c r="D169" s="14" t="s">
        <v>2130</v>
      </c>
      <c r="E169" s="14" t="s">
        <v>2130</v>
      </c>
      <c r="F169" s="14" t="s">
        <v>98</v>
      </c>
      <c r="G169" s="293">
        <v>1</v>
      </c>
      <c r="H169" s="294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x14ac:dyDescent="0.3">
      <c r="A170" s="14">
        <v>160</v>
      </c>
      <c r="B170" s="238" t="s">
        <v>3294</v>
      </c>
      <c r="C170" s="14" t="s">
        <v>3295</v>
      </c>
      <c r="D170" s="14" t="s">
        <v>2130</v>
      </c>
      <c r="E170" s="14" t="s">
        <v>2130</v>
      </c>
      <c r="F170" s="14" t="s">
        <v>98</v>
      </c>
      <c r="G170" s="293">
        <v>1</v>
      </c>
      <c r="H170" s="294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x14ac:dyDescent="0.3">
      <c r="A171" s="14">
        <v>161</v>
      </c>
      <c r="B171" s="238" t="s">
        <v>3296</v>
      </c>
      <c r="C171" s="14" t="s">
        <v>2130</v>
      </c>
      <c r="D171" s="14" t="s">
        <v>2130</v>
      </c>
      <c r="E171" s="14" t="s">
        <v>3297</v>
      </c>
      <c r="F171" s="14" t="s">
        <v>98</v>
      </c>
      <c r="G171" s="293">
        <v>1</v>
      </c>
      <c r="H171" s="294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x14ac:dyDescent="0.3">
      <c r="A172" s="14">
        <v>162</v>
      </c>
      <c r="B172" s="238" t="s">
        <v>3298</v>
      </c>
      <c r="C172" s="14" t="s">
        <v>2130</v>
      </c>
      <c r="D172" s="14" t="s">
        <v>2130</v>
      </c>
      <c r="E172" s="14" t="s">
        <v>3299</v>
      </c>
      <c r="F172" s="14" t="s">
        <v>98</v>
      </c>
      <c r="G172" s="293">
        <v>1</v>
      </c>
      <c r="H172" s="294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x14ac:dyDescent="0.3">
      <c r="A173" s="14">
        <v>163</v>
      </c>
      <c r="B173" s="238" t="s">
        <v>3300</v>
      </c>
      <c r="C173" s="14" t="s">
        <v>2130</v>
      </c>
      <c r="D173" s="14" t="s">
        <v>2130</v>
      </c>
      <c r="E173" s="14" t="s">
        <v>3301</v>
      </c>
      <c r="F173" s="14" t="s">
        <v>98</v>
      </c>
      <c r="G173" s="293">
        <v>1</v>
      </c>
      <c r="H173" s="294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x14ac:dyDescent="0.3">
      <c r="A174" s="14">
        <v>164</v>
      </c>
      <c r="B174" s="238" t="s">
        <v>3302</v>
      </c>
      <c r="C174" s="14" t="s">
        <v>2130</v>
      </c>
      <c r="D174" s="14" t="s">
        <v>2130</v>
      </c>
      <c r="E174" s="14" t="s">
        <v>3301</v>
      </c>
      <c r="F174" s="14" t="s">
        <v>98</v>
      </c>
      <c r="G174" s="293">
        <v>1</v>
      </c>
      <c r="H174" s="294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x14ac:dyDescent="0.3">
      <c r="A175" s="14">
        <v>165</v>
      </c>
      <c r="B175" s="238" t="s">
        <v>3303</v>
      </c>
      <c r="C175" s="14" t="s">
        <v>2130</v>
      </c>
      <c r="D175" s="14" t="s">
        <v>2130</v>
      </c>
      <c r="E175" s="14" t="s">
        <v>316</v>
      </c>
      <c r="F175" s="14" t="s">
        <v>98</v>
      </c>
      <c r="G175" s="293">
        <v>7</v>
      </c>
      <c r="H175" s="294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x14ac:dyDescent="0.3">
      <c r="A176" s="14">
        <v>166</v>
      </c>
      <c r="B176" s="238" t="s">
        <v>3304</v>
      </c>
      <c r="C176" s="14" t="s">
        <v>2130</v>
      </c>
      <c r="D176" s="14" t="s">
        <v>2130</v>
      </c>
      <c r="E176" s="14" t="s">
        <v>316</v>
      </c>
      <c r="F176" s="14" t="s">
        <v>98</v>
      </c>
      <c r="G176" s="293">
        <v>6</v>
      </c>
      <c r="H176" s="294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x14ac:dyDescent="0.3">
      <c r="A177" s="14">
        <v>167</v>
      </c>
      <c r="B177" s="238" t="s">
        <v>3305</v>
      </c>
      <c r="C177" s="14" t="s">
        <v>2130</v>
      </c>
      <c r="D177" s="14" t="s">
        <v>2130</v>
      </c>
      <c r="E177" s="14" t="s">
        <v>3301</v>
      </c>
      <c r="F177" s="14" t="s">
        <v>98</v>
      </c>
      <c r="G177" s="293">
        <v>1</v>
      </c>
      <c r="H177" s="294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x14ac:dyDescent="0.3">
      <c r="A178" s="14">
        <v>168</v>
      </c>
      <c r="B178" s="238" t="s">
        <v>3306</v>
      </c>
      <c r="C178" s="14" t="s">
        <v>2130</v>
      </c>
      <c r="D178" s="14" t="s">
        <v>2130</v>
      </c>
      <c r="E178" s="14" t="s">
        <v>316</v>
      </c>
      <c r="F178" s="14" t="s">
        <v>98</v>
      </c>
      <c r="G178" s="293">
        <v>1</v>
      </c>
      <c r="H178" s="294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x14ac:dyDescent="0.3">
      <c r="A179" s="14">
        <v>169</v>
      </c>
      <c r="B179" s="238" t="s">
        <v>3307</v>
      </c>
      <c r="C179" s="14" t="s">
        <v>2130</v>
      </c>
      <c r="D179" s="14" t="s">
        <v>2130</v>
      </c>
      <c r="E179" s="14" t="s">
        <v>316</v>
      </c>
      <c r="F179" s="14" t="s">
        <v>98</v>
      </c>
      <c r="G179" s="293">
        <v>4</v>
      </c>
      <c r="H179" s="294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x14ac:dyDescent="0.3">
      <c r="A180" s="14">
        <v>170</v>
      </c>
      <c r="B180" s="238" t="s">
        <v>3308</v>
      </c>
      <c r="C180" s="14" t="s">
        <v>2130</v>
      </c>
      <c r="D180" s="14" t="s">
        <v>2130</v>
      </c>
      <c r="E180" s="14" t="s">
        <v>316</v>
      </c>
      <c r="F180" s="14" t="s">
        <v>98</v>
      </c>
      <c r="G180" s="293">
        <v>3</v>
      </c>
      <c r="H180" s="294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x14ac:dyDescent="0.3">
      <c r="A181" s="14">
        <v>171</v>
      </c>
      <c r="B181" s="238" t="s">
        <v>3309</v>
      </c>
      <c r="C181" s="14" t="s">
        <v>2130</v>
      </c>
      <c r="D181" s="14" t="s">
        <v>2130</v>
      </c>
      <c r="E181" s="14" t="s">
        <v>316</v>
      </c>
      <c r="F181" s="14" t="s">
        <v>98</v>
      </c>
      <c r="G181" s="293">
        <v>11</v>
      </c>
      <c r="H181" s="294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x14ac:dyDescent="0.3">
      <c r="A182" s="14" t="s">
        <v>2130</v>
      </c>
      <c r="B182" s="237" t="s">
        <v>3324</v>
      </c>
      <c r="C182" s="14" t="s">
        <v>2130</v>
      </c>
      <c r="D182" s="14" t="s">
        <v>2130</v>
      </c>
      <c r="E182" s="14" t="s">
        <v>2130</v>
      </c>
      <c r="F182" s="14" t="s">
        <v>2130</v>
      </c>
      <c r="G182" s="293" t="s">
        <v>2130</v>
      </c>
      <c r="H182" s="294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x14ac:dyDescent="0.3">
      <c r="A183" s="14">
        <v>172</v>
      </c>
      <c r="B183" s="238" t="s">
        <v>3276</v>
      </c>
      <c r="C183" s="14" t="s">
        <v>3277</v>
      </c>
      <c r="D183" s="14" t="s">
        <v>2130</v>
      </c>
      <c r="E183" s="14" t="s">
        <v>3278</v>
      </c>
      <c r="F183" s="14" t="s">
        <v>98</v>
      </c>
      <c r="G183" s="293">
        <v>2</v>
      </c>
      <c r="H183" s="294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x14ac:dyDescent="0.3">
      <c r="A184" s="14">
        <v>173</v>
      </c>
      <c r="B184" s="238" t="s">
        <v>3279</v>
      </c>
      <c r="C184" s="14" t="s">
        <v>3280</v>
      </c>
      <c r="D184" s="14" t="s">
        <v>2130</v>
      </c>
      <c r="E184" s="14" t="s">
        <v>3281</v>
      </c>
      <c r="F184" s="14" t="s">
        <v>1250</v>
      </c>
      <c r="G184" s="293">
        <v>72</v>
      </c>
      <c r="H184" s="294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x14ac:dyDescent="0.3">
      <c r="A185" s="14">
        <v>174</v>
      </c>
      <c r="B185" s="238" t="s">
        <v>1792</v>
      </c>
      <c r="C185" s="14" t="s">
        <v>3282</v>
      </c>
      <c r="D185" s="14" t="s">
        <v>2130</v>
      </c>
      <c r="E185" s="14" t="s">
        <v>3283</v>
      </c>
      <c r="F185" s="14" t="s">
        <v>98</v>
      </c>
      <c r="G185" s="293">
        <v>1</v>
      </c>
      <c r="H185" s="294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x14ac:dyDescent="0.3">
      <c r="A186" s="14">
        <v>175</v>
      </c>
      <c r="B186" s="238" t="s">
        <v>3284</v>
      </c>
      <c r="C186" s="14" t="s">
        <v>3285</v>
      </c>
      <c r="D186" s="14" t="s">
        <v>2130</v>
      </c>
      <c r="E186" s="14" t="s">
        <v>3286</v>
      </c>
      <c r="F186" s="14" t="s">
        <v>98</v>
      </c>
      <c r="G186" s="293">
        <v>1</v>
      </c>
      <c r="H186" s="294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x14ac:dyDescent="0.3">
      <c r="A187" s="14">
        <v>176</v>
      </c>
      <c r="B187" s="238" t="s">
        <v>1791</v>
      </c>
      <c r="C187" s="14" t="s">
        <v>3287</v>
      </c>
      <c r="D187" s="14" t="s">
        <v>2130</v>
      </c>
      <c r="E187" s="14" t="s">
        <v>3288</v>
      </c>
      <c r="F187" s="14" t="s">
        <v>98</v>
      </c>
      <c r="G187" s="293">
        <v>1</v>
      </c>
      <c r="H187" s="294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x14ac:dyDescent="0.3">
      <c r="A188" s="14">
        <v>177</v>
      </c>
      <c r="B188" s="238" t="s">
        <v>3289</v>
      </c>
      <c r="C188" s="14" t="s">
        <v>3290</v>
      </c>
      <c r="D188" s="14" t="s">
        <v>2130</v>
      </c>
      <c r="E188" s="14" t="s">
        <v>3291</v>
      </c>
      <c r="F188" s="14" t="s">
        <v>98</v>
      </c>
      <c r="G188" s="293">
        <v>1</v>
      </c>
      <c r="H188" s="294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x14ac:dyDescent="0.3">
      <c r="A189" s="14">
        <v>178</v>
      </c>
      <c r="B189" s="238" t="s">
        <v>3292</v>
      </c>
      <c r="C189" s="14" t="s">
        <v>3293</v>
      </c>
      <c r="D189" s="14" t="s">
        <v>2130</v>
      </c>
      <c r="E189" s="14" t="s">
        <v>2130</v>
      </c>
      <c r="F189" s="14" t="s">
        <v>98</v>
      </c>
      <c r="G189" s="293">
        <v>1</v>
      </c>
      <c r="H189" s="294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x14ac:dyDescent="0.3">
      <c r="A190" s="14">
        <v>179</v>
      </c>
      <c r="B190" s="238" t="s">
        <v>3294</v>
      </c>
      <c r="C190" s="14" t="s">
        <v>3295</v>
      </c>
      <c r="D190" s="14" t="s">
        <v>2130</v>
      </c>
      <c r="E190" s="14" t="s">
        <v>2130</v>
      </c>
      <c r="F190" s="14" t="s">
        <v>98</v>
      </c>
      <c r="G190" s="293">
        <v>1</v>
      </c>
      <c r="H190" s="294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x14ac:dyDescent="0.3">
      <c r="A191" s="14">
        <v>180</v>
      </c>
      <c r="B191" s="238" t="s">
        <v>3296</v>
      </c>
      <c r="C191" s="14" t="s">
        <v>2130</v>
      </c>
      <c r="D191" s="14" t="s">
        <v>2130</v>
      </c>
      <c r="E191" s="14" t="s">
        <v>3297</v>
      </c>
      <c r="F191" s="14" t="s">
        <v>98</v>
      </c>
      <c r="G191" s="293">
        <v>1</v>
      </c>
      <c r="H191" s="294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x14ac:dyDescent="0.3">
      <c r="A192" s="14">
        <v>181</v>
      </c>
      <c r="B192" s="238" t="s">
        <v>3298</v>
      </c>
      <c r="C192" s="14" t="s">
        <v>2130</v>
      </c>
      <c r="D192" s="14" t="s">
        <v>2130</v>
      </c>
      <c r="E192" s="14" t="s">
        <v>3299</v>
      </c>
      <c r="F192" s="14" t="s">
        <v>98</v>
      </c>
      <c r="G192" s="293">
        <v>1</v>
      </c>
      <c r="H192" s="294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x14ac:dyDescent="0.3">
      <c r="A193" s="14">
        <v>182</v>
      </c>
      <c r="B193" s="238" t="s">
        <v>3300</v>
      </c>
      <c r="C193" s="14" t="s">
        <v>2130</v>
      </c>
      <c r="D193" s="14" t="s">
        <v>2130</v>
      </c>
      <c r="E193" s="14" t="s">
        <v>3301</v>
      </c>
      <c r="F193" s="14" t="s">
        <v>98</v>
      </c>
      <c r="G193" s="293">
        <v>1</v>
      </c>
      <c r="H193" s="294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x14ac:dyDescent="0.3">
      <c r="A194" s="14">
        <v>183</v>
      </c>
      <c r="B194" s="238" t="s">
        <v>3302</v>
      </c>
      <c r="C194" s="14" t="s">
        <v>2130</v>
      </c>
      <c r="D194" s="14" t="s">
        <v>2130</v>
      </c>
      <c r="E194" s="14" t="s">
        <v>3301</v>
      </c>
      <c r="F194" s="14" t="s">
        <v>98</v>
      </c>
      <c r="G194" s="293">
        <v>1</v>
      </c>
      <c r="H194" s="294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x14ac:dyDescent="0.3">
      <c r="A195" s="14">
        <v>184</v>
      </c>
      <c r="B195" s="238" t="s">
        <v>3303</v>
      </c>
      <c r="C195" s="14" t="s">
        <v>2130</v>
      </c>
      <c r="D195" s="14" t="s">
        <v>2130</v>
      </c>
      <c r="E195" s="14" t="s">
        <v>316</v>
      </c>
      <c r="F195" s="14" t="s">
        <v>98</v>
      </c>
      <c r="G195" s="293">
        <v>7</v>
      </c>
      <c r="H195" s="294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x14ac:dyDescent="0.3">
      <c r="A196" s="14">
        <v>185</v>
      </c>
      <c r="B196" s="238" t="s">
        <v>3304</v>
      </c>
      <c r="C196" s="14" t="s">
        <v>2130</v>
      </c>
      <c r="D196" s="14" t="s">
        <v>2130</v>
      </c>
      <c r="E196" s="14" t="s">
        <v>316</v>
      </c>
      <c r="F196" s="14" t="s">
        <v>98</v>
      </c>
      <c r="G196" s="293">
        <v>6</v>
      </c>
      <c r="H196" s="294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x14ac:dyDescent="0.3">
      <c r="A197" s="14">
        <v>186</v>
      </c>
      <c r="B197" s="238" t="s">
        <v>3305</v>
      </c>
      <c r="C197" s="14" t="s">
        <v>2130</v>
      </c>
      <c r="D197" s="14" t="s">
        <v>2130</v>
      </c>
      <c r="E197" s="14" t="s">
        <v>3301</v>
      </c>
      <c r="F197" s="14" t="s">
        <v>98</v>
      </c>
      <c r="G197" s="293">
        <v>1</v>
      </c>
      <c r="H197" s="294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x14ac:dyDescent="0.3">
      <c r="A198" s="14">
        <v>187</v>
      </c>
      <c r="B198" s="238" t="s">
        <v>3306</v>
      </c>
      <c r="C198" s="14" t="s">
        <v>2130</v>
      </c>
      <c r="D198" s="14" t="s">
        <v>2130</v>
      </c>
      <c r="E198" s="14" t="s">
        <v>316</v>
      </c>
      <c r="F198" s="14" t="s">
        <v>98</v>
      </c>
      <c r="G198" s="293">
        <v>1</v>
      </c>
      <c r="H198" s="294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x14ac:dyDescent="0.3">
      <c r="A199" s="14">
        <v>188</v>
      </c>
      <c r="B199" s="238" t="s">
        <v>3307</v>
      </c>
      <c r="C199" s="14" t="s">
        <v>2130</v>
      </c>
      <c r="D199" s="14" t="s">
        <v>2130</v>
      </c>
      <c r="E199" s="14" t="s">
        <v>316</v>
      </c>
      <c r="F199" s="14" t="s">
        <v>98</v>
      </c>
      <c r="G199" s="293">
        <v>4</v>
      </c>
      <c r="H199" s="294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x14ac:dyDescent="0.3">
      <c r="A200" s="14">
        <v>189</v>
      </c>
      <c r="B200" s="238" t="s">
        <v>3308</v>
      </c>
      <c r="C200" s="14" t="s">
        <v>2130</v>
      </c>
      <c r="D200" s="14" t="s">
        <v>2130</v>
      </c>
      <c r="E200" s="14" t="s">
        <v>316</v>
      </c>
      <c r="F200" s="14" t="s">
        <v>98</v>
      </c>
      <c r="G200" s="293">
        <v>3</v>
      </c>
      <c r="H200" s="294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ht="15" thickBot="1" x14ac:dyDescent="0.35">
      <c r="A201" s="14">
        <v>190</v>
      </c>
      <c r="B201" s="238" t="s">
        <v>3309</v>
      </c>
      <c r="C201" s="14" t="s">
        <v>2130</v>
      </c>
      <c r="D201" s="14" t="s">
        <v>2130</v>
      </c>
      <c r="E201" s="14" t="s">
        <v>316</v>
      </c>
      <c r="F201" s="14" t="s">
        <v>98</v>
      </c>
      <c r="G201" s="341">
        <v>11</v>
      </c>
      <c r="H201" s="342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x14ac:dyDescent="0.3">
      <c r="A202" s="247" t="s">
        <v>2956</v>
      </c>
      <c r="B202" s="248"/>
      <c r="C202" s="248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  <c r="O202" s="248"/>
      <c r="P202" s="248"/>
      <c r="Q202" s="249"/>
    </row>
    <row r="203" spans="1:17" ht="45" customHeight="1" thickBot="1" x14ac:dyDescent="0.35">
      <c r="A203" s="250"/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2"/>
    </row>
  </sheetData>
  <mergeCells count="211">
    <mergeCell ref="G198:H198"/>
    <mergeCell ref="G199:H199"/>
    <mergeCell ref="G200:H200"/>
    <mergeCell ref="G201:H201"/>
    <mergeCell ref="G193:H193"/>
    <mergeCell ref="G194:H194"/>
    <mergeCell ref="G195:H195"/>
    <mergeCell ref="G196:H196"/>
    <mergeCell ref="G197:H197"/>
    <mergeCell ref="G188:H188"/>
    <mergeCell ref="G189:H189"/>
    <mergeCell ref="G190:H190"/>
    <mergeCell ref="G191:H191"/>
    <mergeCell ref="G192:H192"/>
    <mergeCell ref="G183:H183"/>
    <mergeCell ref="G184:H184"/>
    <mergeCell ref="G185:H185"/>
    <mergeCell ref="G186:H186"/>
    <mergeCell ref="G187:H187"/>
    <mergeCell ref="G178:H178"/>
    <mergeCell ref="G179:H179"/>
    <mergeCell ref="G180:H180"/>
    <mergeCell ref="G181:H181"/>
    <mergeCell ref="G182:H182"/>
    <mergeCell ref="G173:H173"/>
    <mergeCell ref="G174:H174"/>
    <mergeCell ref="G175:H175"/>
    <mergeCell ref="G176:H176"/>
    <mergeCell ref="G177:H177"/>
    <mergeCell ref="G168:H168"/>
    <mergeCell ref="G169:H169"/>
    <mergeCell ref="G170:H170"/>
    <mergeCell ref="G171:H171"/>
    <mergeCell ref="G172:H172"/>
    <mergeCell ref="G163:H163"/>
    <mergeCell ref="G164:H164"/>
    <mergeCell ref="G165:H165"/>
    <mergeCell ref="G166:H166"/>
    <mergeCell ref="G167:H167"/>
    <mergeCell ref="G158:H158"/>
    <mergeCell ref="G159:H159"/>
    <mergeCell ref="G160:H160"/>
    <mergeCell ref="G161:H161"/>
    <mergeCell ref="G153:H153"/>
    <mergeCell ref="G154:H154"/>
    <mergeCell ref="G155:H155"/>
    <mergeCell ref="G156:H156"/>
    <mergeCell ref="G157:H157"/>
    <mergeCell ref="G148:H148"/>
    <mergeCell ref="G149:H149"/>
    <mergeCell ref="G150:H150"/>
    <mergeCell ref="G151:H151"/>
    <mergeCell ref="G152:H152"/>
    <mergeCell ref="G143:H143"/>
    <mergeCell ref="G144:H144"/>
    <mergeCell ref="G145:H145"/>
    <mergeCell ref="G146:H146"/>
    <mergeCell ref="G147:H147"/>
    <mergeCell ref="G138:H138"/>
    <mergeCell ref="G139:H139"/>
    <mergeCell ref="G140:H140"/>
    <mergeCell ref="G141:H141"/>
    <mergeCell ref="G142:H142"/>
    <mergeCell ref="G133:H133"/>
    <mergeCell ref="G134:H134"/>
    <mergeCell ref="G135:H135"/>
    <mergeCell ref="G136:H136"/>
    <mergeCell ref="G137:H137"/>
    <mergeCell ref="G128:H128"/>
    <mergeCell ref="G129:H129"/>
    <mergeCell ref="G130:H130"/>
    <mergeCell ref="G131:H131"/>
    <mergeCell ref="G132:H132"/>
    <mergeCell ref="G123:H123"/>
    <mergeCell ref="G124:H124"/>
    <mergeCell ref="G125:H125"/>
    <mergeCell ref="G126:H126"/>
    <mergeCell ref="G127:H127"/>
    <mergeCell ref="G118:H118"/>
    <mergeCell ref="G119:H119"/>
    <mergeCell ref="G120:H120"/>
    <mergeCell ref="G121:H121"/>
    <mergeCell ref="G122:H122"/>
    <mergeCell ref="G113:H113"/>
    <mergeCell ref="G114:H114"/>
    <mergeCell ref="G115:H115"/>
    <mergeCell ref="G116:H116"/>
    <mergeCell ref="G117:H117"/>
    <mergeCell ref="G108:H108"/>
    <mergeCell ref="G109:H109"/>
    <mergeCell ref="G110:H110"/>
    <mergeCell ref="G111:H111"/>
    <mergeCell ref="G112:H112"/>
    <mergeCell ref="G103:H103"/>
    <mergeCell ref="G104:H104"/>
    <mergeCell ref="G105:H105"/>
    <mergeCell ref="G106:H106"/>
    <mergeCell ref="G107:H107"/>
    <mergeCell ref="G98:H98"/>
    <mergeCell ref="G99:H99"/>
    <mergeCell ref="G100:H100"/>
    <mergeCell ref="G101:H101"/>
    <mergeCell ref="G102:H102"/>
    <mergeCell ref="G93:H93"/>
    <mergeCell ref="G94:H94"/>
    <mergeCell ref="G95:H95"/>
    <mergeCell ref="G96:H96"/>
    <mergeCell ref="G97:H97"/>
    <mergeCell ref="G88:H88"/>
    <mergeCell ref="G89:H89"/>
    <mergeCell ref="G90:H90"/>
    <mergeCell ref="G91:H91"/>
    <mergeCell ref="G92:H92"/>
    <mergeCell ref="G83:H83"/>
    <mergeCell ref="G84:H84"/>
    <mergeCell ref="G85:H85"/>
    <mergeCell ref="G86:H86"/>
    <mergeCell ref="G87:H87"/>
    <mergeCell ref="G78:H78"/>
    <mergeCell ref="G79:H79"/>
    <mergeCell ref="G80:H80"/>
    <mergeCell ref="G81:H81"/>
    <mergeCell ref="G82:H82"/>
    <mergeCell ref="G73:H73"/>
    <mergeCell ref="G74:H74"/>
    <mergeCell ref="G75:H75"/>
    <mergeCell ref="G76:H76"/>
    <mergeCell ref="G77:H77"/>
    <mergeCell ref="G68:H68"/>
    <mergeCell ref="G69:H69"/>
    <mergeCell ref="G70:H70"/>
    <mergeCell ref="G71:H71"/>
    <mergeCell ref="G72:H72"/>
    <mergeCell ref="G63:H63"/>
    <mergeCell ref="G64:H64"/>
    <mergeCell ref="G65:H65"/>
    <mergeCell ref="G66:H66"/>
    <mergeCell ref="G67:H67"/>
    <mergeCell ref="G58:H58"/>
    <mergeCell ref="G59:H59"/>
    <mergeCell ref="G60:H60"/>
    <mergeCell ref="G61:H61"/>
    <mergeCell ref="G62:H62"/>
    <mergeCell ref="A202:Q203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  <mergeCell ref="G12:H12"/>
    <mergeCell ref="G13:H13"/>
    <mergeCell ref="G14:H14"/>
    <mergeCell ref="G15:H15"/>
    <mergeCell ref="G5:H5"/>
    <mergeCell ref="G6:H6"/>
    <mergeCell ref="G7:H7"/>
    <mergeCell ref="G8:H8"/>
    <mergeCell ref="G9:H9"/>
    <mergeCell ref="G10:H10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34:H34"/>
    <mergeCell ref="G35:H35"/>
    <mergeCell ref="G36:H36"/>
    <mergeCell ref="G37:H37"/>
    <mergeCell ref="G27:H27"/>
    <mergeCell ref="G28:H28"/>
    <mergeCell ref="G29:H29"/>
    <mergeCell ref="G30:H30"/>
    <mergeCell ref="G31:H31"/>
    <mergeCell ref="G32:H32"/>
    <mergeCell ref="G48:H48"/>
    <mergeCell ref="G11:H11"/>
    <mergeCell ref="G20:H20"/>
    <mergeCell ref="G33:H33"/>
    <mergeCell ref="G52:H52"/>
    <mergeCell ref="G55:H55"/>
    <mergeCell ref="G56:H56"/>
    <mergeCell ref="G57:H57"/>
    <mergeCell ref="G49:H49"/>
    <mergeCell ref="G50:H50"/>
    <mergeCell ref="G51:H51"/>
    <mergeCell ref="G53:H53"/>
    <mergeCell ref="G54:H54"/>
    <mergeCell ref="G43:H43"/>
    <mergeCell ref="G38:H38"/>
    <mergeCell ref="G39:H39"/>
    <mergeCell ref="G40:H40"/>
    <mergeCell ref="G41:H41"/>
    <mergeCell ref="G42:H42"/>
    <mergeCell ref="G44:H44"/>
    <mergeCell ref="G45:H45"/>
    <mergeCell ref="G46:H46"/>
    <mergeCell ref="G47:H47"/>
    <mergeCell ref="G26:H26"/>
  </mergeCells>
  <phoneticPr fontId="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DE75-C29D-4BEB-8D6A-3A8336E3E706}">
  <dimension ref="A1:Q81"/>
  <sheetViews>
    <sheetView zoomScale="55" zoomScaleNormal="5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36" bestFit="1" customWidth="1"/>
    <col min="8" max="8" width="6.44140625" style="37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54" t="s">
        <v>22</v>
      </c>
      <c r="H1" s="355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56"/>
      <c r="H2" s="357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1793</v>
      </c>
      <c r="B3" s="302"/>
      <c r="C3" s="4"/>
      <c r="D3" s="5"/>
      <c r="E3" s="5"/>
      <c r="F3" s="5"/>
      <c r="G3" s="350"/>
      <c r="H3" s="351"/>
      <c r="I3" s="3"/>
      <c r="J3" s="3"/>
      <c r="K3" s="5"/>
      <c r="L3" s="5"/>
      <c r="M3" s="6">
        <f>SUM(M4:M548)</f>
        <v>0</v>
      </c>
      <c r="N3" s="5"/>
      <c r="O3" s="6">
        <f>SUM(O4:O548)</f>
        <v>0</v>
      </c>
      <c r="P3" s="5"/>
      <c r="Q3" s="6">
        <f>SUM(Q4:Q548)</f>
        <v>0</v>
      </c>
    </row>
    <row r="4" spans="1:17" x14ac:dyDescent="0.3">
      <c r="A4" s="15"/>
      <c r="B4" s="23" t="s">
        <v>1797</v>
      </c>
      <c r="C4" s="15"/>
      <c r="D4" s="15"/>
      <c r="E4" s="14"/>
      <c r="F4" s="15"/>
      <c r="G4" s="352"/>
      <c r="H4" s="353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1794</v>
      </c>
      <c r="C5" s="14" t="s">
        <v>1796</v>
      </c>
      <c r="D5" s="14"/>
      <c r="E5" s="14"/>
      <c r="F5" s="14" t="s">
        <v>98</v>
      </c>
      <c r="G5" s="348">
        <v>14</v>
      </c>
      <c r="H5" s="349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3">
      <c r="A6" s="14">
        <v>2</v>
      </c>
      <c r="B6" s="13" t="s">
        <v>1795</v>
      </c>
      <c r="C6" s="25" t="s">
        <v>1796</v>
      </c>
      <c r="D6" s="14"/>
      <c r="E6" s="14"/>
      <c r="F6" s="14" t="s">
        <v>98</v>
      </c>
      <c r="G6" s="348">
        <v>1442</v>
      </c>
      <c r="H6" s="349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3">
      <c r="A7" s="14"/>
      <c r="B7" s="22" t="s">
        <v>1798</v>
      </c>
      <c r="C7" s="25"/>
      <c r="D7" s="14"/>
      <c r="E7" s="14"/>
      <c r="F7" s="14"/>
      <c r="G7" s="343"/>
      <c r="H7" s="344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3">
      <c r="A8" s="14">
        <v>3</v>
      </c>
      <c r="B8" s="13" t="s">
        <v>1804</v>
      </c>
      <c r="C8" s="25" t="s">
        <v>1799</v>
      </c>
      <c r="D8" s="14"/>
      <c r="E8" s="14"/>
      <c r="F8" s="14" t="s">
        <v>1800</v>
      </c>
      <c r="G8" s="343">
        <v>59.285440000000001</v>
      </c>
      <c r="H8" s="344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4</v>
      </c>
      <c r="B9" s="13" t="s">
        <v>1803</v>
      </c>
      <c r="C9" s="25" t="s">
        <v>1801</v>
      </c>
      <c r="D9" s="14"/>
      <c r="E9" s="14"/>
      <c r="F9" s="14" t="s">
        <v>1800</v>
      </c>
      <c r="G9" s="343">
        <v>13.6608</v>
      </c>
      <c r="H9" s="344"/>
      <c r="I9" s="15"/>
      <c r="J9" s="15"/>
      <c r="K9" s="15"/>
      <c r="L9" s="15"/>
      <c r="M9" s="15"/>
      <c r="N9" s="15"/>
      <c r="O9" s="15"/>
      <c r="P9" s="15"/>
      <c r="Q9" s="15"/>
    </row>
    <row r="10" spans="1:17" x14ac:dyDescent="0.3">
      <c r="A10" s="14">
        <v>5</v>
      </c>
      <c r="B10" s="13" t="s">
        <v>1802</v>
      </c>
      <c r="C10" s="25" t="s">
        <v>1801</v>
      </c>
      <c r="D10" s="14"/>
      <c r="E10" s="14"/>
      <c r="F10" s="14" t="s">
        <v>1800</v>
      </c>
      <c r="G10" s="343">
        <v>8.1144800000000004</v>
      </c>
      <c r="H10" s="344"/>
      <c r="I10" s="15"/>
      <c r="J10" s="15"/>
      <c r="K10" s="15"/>
      <c r="L10" s="15"/>
      <c r="M10" s="15"/>
      <c r="N10" s="15"/>
      <c r="O10" s="15"/>
      <c r="P10" s="15"/>
      <c r="Q10" s="15"/>
    </row>
    <row r="11" spans="1:17" x14ac:dyDescent="0.3">
      <c r="A11" s="14">
        <v>6</v>
      </c>
      <c r="B11" s="13" t="s">
        <v>1805</v>
      </c>
      <c r="C11" s="25" t="s">
        <v>1801</v>
      </c>
      <c r="D11" s="14"/>
      <c r="E11" s="14"/>
      <c r="F11" s="14" t="s">
        <v>1800</v>
      </c>
      <c r="G11" s="343">
        <v>166.72353000000001</v>
      </c>
      <c r="H11" s="344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4">
        <v>7</v>
      </c>
      <c r="B12" s="13" t="s">
        <v>1806</v>
      </c>
      <c r="C12" s="25" t="s">
        <v>1801</v>
      </c>
      <c r="D12" s="14"/>
      <c r="E12" s="14"/>
      <c r="F12" s="14" t="s">
        <v>1800</v>
      </c>
      <c r="G12" s="343">
        <v>3.2728000000000002</v>
      </c>
      <c r="H12" s="344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4">
        <v>8</v>
      </c>
      <c r="B13" s="13" t="s">
        <v>1807</v>
      </c>
      <c r="C13" s="25" t="s">
        <v>1801</v>
      </c>
      <c r="D13" s="14"/>
      <c r="E13" s="14"/>
      <c r="F13" s="14" t="s">
        <v>1800</v>
      </c>
      <c r="G13" s="343">
        <v>30.021540000000002</v>
      </c>
      <c r="H13" s="344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4">
        <v>9</v>
      </c>
      <c r="B14" s="13" t="s">
        <v>1808</v>
      </c>
      <c r="C14" s="25" t="s">
        <v>1801</v>
      </c>
      <c r="D14" s="14"/>
      <c r="E14" s="14"/>
      <c r="F14" s="14" t="s">
        <v>1800</v>
      </c>
      <c r="G14" s="343">
        <v>0.38900000000000001</v>
      </c>
      <c r="H14" s="344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4">
        <v>10</v>
      </c>
      <c r="B15" s="13" t="s">
        <v>1809</v>
      </c>
      <c r="C15" s="25" t="s">
        <v>1801</v>
      </c>
      <c r="D15" s="14"/>
      <c r="E15" s="14"/>
      <c r="F15" s="14" t="s">
        <v>1800</v>
      </c>
      <c r="G15" s="343">
        <v>105.354</v>
      </c>
      <c r="H15" s="344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>
        <v>11</v>
      </c>
      <c r="B16" s="24" t="s">
        <v>1810</v>
      </c>
      <c r="C16" s="14"/>
      <c r="D16" s="14"/>
      <c r="E16" s="14"/>
      <c r="F16" s="14" t="s">
        <v>1811</v>
      </c>
      <c r="G16" s="345">
        <v>2636.25</v>
      </c>
      <c r="H16" s="34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>
        <v>12</v>
      </c>
      <c r="B17" s="24" t="s">
        <v>1812</v>
      </c>
      <c r="C17" s="14"/>
      <c r="D17" s="14"/>
      <c r="E17" s="14"/>
      <c r="F17" s="14" t="s">
        <v>1811</v>
      </c>
      <c r="G17" s="345">
        <v>376.89</v>
      </c>
      <c r="H17" s="34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/>
      <c r="B18" s="22" t="s">
        <v>1813</v>
      </c>
      <c r="C18" s="14"/>
      <c r="D18" s="14"/>
      <c r="E18" s="14"/>
      <c r="F18" s="14"/>
      <c r="G18" s="343"/>
      <c r="H18" s="344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13</v>
      </c>
      <c r="B19" s="13" t="s">
        <v>1815</v>
      </c>
      <c r="C19" s="25" t="s">
        <v>1799</v>
      </c>
      <c r="D19" s="14"/>
      <c r="E19" s="14"/>
      <c r="F19" s="14" t="s">
        <v>1800</v>
      </c>
      <c r="G19" s="343">
        <v>0.49518000000000001</v>
      </c>
      <c r="H19" s="344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>
        <v>14</v>
      </c>
      <c r="B20" s="13" t="s">
        <v>1805</v>
      </c>
      <c r="C20" s="25" t="s">
        <v>1801</v>
      </c>
      <c r="D20" s="14"/>
      <c r="E20" s="14"/>
      <c r="F20" s="14" t="s">
        <v>1800</v>
      </c>
      <c r="G20" s="343">
        <v>8.0333799999999993</v>
      </c>
      <c r="H20" s="344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>
        <v>15</v>
      </c>
      <c r="B21" s="13" t="s">
        <v>1807</v>
      </c>
      <c r="C21" s="25" t="s">
        <v>1801</v>
      </c>
      <c r="D21" s="14"/>
      <c r="E21" s="14"/>
      <c r="F21" s="14" t="s">
        <v>1800</v>
      </c>
      <c r="G21" s="343">
        <v>12.1915</v>
      </c>
      <c r="H21" s="344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4">
        <v>16</v>
      </c>
      <c r="B22" s="24" t="s">
        <v>1810</v>
      </c>
      <c r="C22" s="14"/>
      <c r="D22" s="14"/>
      <c r="E22" s="14"/>
      <c r="F22" s="14" t="s">
        <v>1811</v>
      </c>
      <c r="G22" s="345">
        <v>113.44</v>
      </c>
      <c r="H22" s="34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4">
        <v>17</v>
      </c>
      <c r="B23" s="24" t="s">
        <v>1812</v>
      </c>
      <c r="C23" s="14"/>
      <c r="D23" s="14"/>
      <c r="E23" s="14"/>
      <c r="F23" s="14" t="s">
        <v>1811</v>
      </c>
      <c r="G23" s="345">
        <v>21.87</v>
      </c>
      <c r="H23" s="34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4"/>
      <c r="B24" s="34" t="s">
        <v>1816</v>
      </c>
      <c r="C24" s="14"/>
      <c r="D24" s="14"/>
      <c r="E24" s="14"/>
      <c r="F24" s="14"/>
      <c r="G24" s="343"/>
      <c r="H24" s="344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4">
        <v>18</v>
      </c>
      <c r="B25" s="13" t="s">
        <v>1815</v>
      </c>
      <c r="C25" s="25" t="s">
        <v>1799</v>
      </c>
      <c r="D25" s="14"/>
      <c r="E25" s="14"/>
      <c r="F25" s="14" t="s">
        <v>1800</v>
      </c>
      <c r="G25" s="343">
        <v>0.35699999999999998</v>
      </c>
      <c r="H25" s="344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20</v>
      </c>
      <c r="B26" s="13" t="s">
        <v>1804</v>
      </c>
      <c r="C26" s="25" t="s">
        <v>1799</v>
      </c>
      <c r="D26" s="14"/>
      <c r="E26" s="14"/>
      <c r="F26" s="14" t="s">
        <v>1800</v>
      </c>
      <c r="G26" s="343">
        <v>0.13714000000000001</v>
      </c>
      <c r="H26" s="344"/>
      <c r="I26" s="7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21</v>
      </c>
      <c r="B27" s="13" t="s">
        <v>1803</v>
      </c>
      <c r="C27" s="25" t="s">
        <v>1801</v>
      </c>
      <c r="D27" s="14"/>
      <c r="E27" s="14"/>
      <c r="F27" s="14" t="s">
        <v>1800</v>
      </c>
      <c r="G27" s="343">
        <v>13.255599999999999</v>
      </c>
      <c r="H27" s="344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22</v>
      </c>
      <c r="B28" s="13" t="s">
        <v>1805</v>
      </c>
      <c r="C28" s="25" t="s">
        <v>1801</v>
      </c>
      <c r="D28" s="14"/>
      <c r="E28" s="14"/>
      <c r="F28" s="14" t="s">
        <v>1800</v>
      </c>
      <c r="G28" s="343">
        <v>0.27679999999999999</v>
      </c>
      <c r="H28" s="344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>
        <v>23</v>
      </c>
      <c r="B29" s="13" t="s">
        <v>1806</v>
      </c>
      <c r="C29" s="25" t="s">
        <v>1801</v>
      </c>
      <c r="D29" s="14"/>
      <c r="E29" s="14"/>
      <c r="F29" s="14" t="s">
        <v>1800</v>
      </c>
      <c r="G29" s="343">
        <v>0.62383999999999995</v>
      </c>
      <c r="H29" s="344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24</v>
      </c>
      <c r="B30" s="13" t="s">
        <v>1807</v>
      </c>
      <c r="C30" s="25" t="s">
        <v>1801</v>
      </c>
      <c r="D30" s="14"/>
      <c r="E30" s="14"/>
      <c r="F30" s="14" t="s">
        <v>1800</v>
      </c>
      <c r="G30" s="343">
        <v>1.4220200000000001</v>
      </c>
      <c r="H30" s="344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>
        <v>25</v>
      </c>
      <c r="B31" s="24" t="s">
        <v>1817</v>
      </c>
      <c r="C31" s="14"/>
      <c r="D31" s="14"/>
      <c r="E31" s="14"/>
      <c r="F31" s="14" t="s">
        <v>1811</v>
      </c>
      <c r="G31" s="345">
        <v>154.97</v>
      </c>
      <c r="H31" s="345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/>
      <c r="B32" s="34" t="s">
        <v>1818</v>
      </c>
      <c r="C32" s="14"/>
      <c r="D32" s="14"/>
      <c r="E32" s="14"/>
      <c r="F32" s="14"/>
      <c r="G32" s="343"/>
      <c r="H32" s="344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26</v>
      </c>
      <c r="B33" s="13" t="s">
        <v>1815</v>
      </c>
      <c r="C33" s="25" t="s">
        <v>1799</v>
      </c>
      <c r="D33" s="14"/>
      <c r="E33" s="14"/>
      <c r="F33" s="14" t="s">
        <v>1800</v>
      </c>
      <c r="G33" s="343">
        <v>2.4291200000000002</v>
      </c>
      <c r="H33" s="344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27</v>
      </c>
      <c r="B34" s="13" t="s">
        <v>1804</v>
      </c>
      <c r="C34" s="25" t="s">
        <v>1799</v>
      </c>
      <c r="D34" s="14"/>
      <c r="E34" s="14"/>
      <c r="F34" s="14" t="s">
        <v>1800</v>
      </c>
      <c r="G34" s="343">
        <v>23.2973</v>
      </c>
      <c r="H34" s="344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28</v>
      </c>
      <c r="B35" s="13" t="s">
        <v>1803</v>
      </c>
      <c r="C35" s="25" t="s">
        <v>1801</v>
      </c>
      <c r="D35" s="14"/>
      <c r="E35" s="14"/>
      <c r="F35" s="14" t="s">
        <v>1800</v>
      </c>
      <c r="G35" s="343">
        <v>28.283999999999999</v>
      </c>
      <c r="H35" s="344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29</v>
      </c>
      <c r="B36" s="13" t="s">
        <v>1805</v>
      </c>
      <c r="C36" s="25" t="s">
        <v>1801</v>
      </c>
      <c r="D36" s="14"/>
      <c r="E36" s="14"/>
      <c r="F36" s="14" t="s">
        <v>1800</v>
      </c>
      <c r="G36" s="343">
        <v>12.653600000000001</v>
      </c>
      <c r="H36" s="344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>
        <v>30</v>
      </c>
      <c r="B37" s="24" t="s">
        <v>1810</v>
      </c>
      <c r="C37" s="14"/>
      <c r="D37" s="14"/>
      <c r="E37" s="14"/>
      <c r="F37" s="14" t="s">
        <v>1811</v>
      </c>
      <c r="G37" s="345">
        <v>310.06</v>
      </c>
      <c r="H37" s="345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31</v>
      </c>
      <c r="B38" s="24" t="s">
        <v>1819</v>
      </c>
      <c r="C38" s="14"/>
      <c r="D38" s="14"/>
      <c r="E38" s="14"/>
      <c r="F38" s="14" t="s">
        <v>1811</v>
      </c>
      <c r="G38" s="345">
        <v>345.96</v>
      </c>
      <c r="H38" s="34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/>
      <c r="B39" s="34" t="s">
        <v>1820</v>
      </c>
      <c r="C39" s="14"/>
      <c r="D39" s="14"/>
      <c r="E39" s="14"/>
      <c r="F39" s="14"/>
      <c r="G39" s="343"/>
      <c r="H39" s="344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4">
        <v>32</v>
      </c>
      <c r="B40" s="13" t="s">
        <v>1821</v>
      </c>
      <c r="C40" s="25" t="s">
        <v>1799</v>
      </c>
      <c r="D40" s="14"/>
      <c r="E40" s="14"/>
      <c r="F40" s="14" t="s">
        <v>1800</v>
      </c>
      <c r="G40" s="343">
        <v>25.300650000000001</v>
      </c>
      <c r="H40" s="344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3">
      <c r="A41" s="14">
        <v>33</v>
      </c>
      <c r="B41" s="13" t="s">
        <v>1809</v>
      </c>
      <c r="C41" s="25" t="s">
        <v>1801</v>
      </c>
      <c r="D41" s="14"/>
      <c r="E41" s="14"/>
      <c r="F41" s="14" t="s">
        <v>1800</v>
      </c>
      <c r="G41" s="343">
        <v>145.97999999999999</v>
      </c>
      <c r="H41" s="344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14">
        <v>34</v>
      </c>
      <c r="B42" s="24" t="s">
        <v>1810</v>
      </c>
      <c r="C42" s="14"/>
      <c r="D42" s="14"/>
      <c r="E42" s="14"/>
      <c r="F42" s="14" t="s">
        <v>1811</v>
      </c>
      <c r="G42" s="345">
        <v>77.680000000000007</v>
      </c>
      <c r="H42" s="345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3">
      <c r="A43" s="14">
        <v>35</v>
      </c>
      <c r="B43" s="24" t="s">
        <v>1819</v>
      </c>
      <c r="C43" s="14"/>
      <c r="D43" s="14"/>
      <c r="E43" s="14"/>
      <c r="F43" s="14" t="s">
        <v>1811</v>
      </c>
      <c r="G43" s="345">
        <v>367.77</v>
      </c>
      <c r="H43" s="34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14"/>
      <c r="B44" s="34" t="s">
        <v>1822</v>
      </c>
      <c r="C44" s="14"/>
      <c r="D44" s="14"/>
      <c r="E44" s="14"/>
      <c r="F44" s="14"/>
      <c r="G44" s="343"/>
      <c r="H44" s="344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3">
      <c r="A45" s="14">
        <v>36</v>
      </c>
      <c r="B45" s="13" t="s">
        <v>1823</v>
      </c>
      <c r="C45" s="25" t="s">
        <v>1799</v>
      </c>
      <c r="D45" s="14"/>
      <c r="E45" s="14"/>
      <c r="F45" s="14" t="s">
        <v>1800</v>
      </c>
      <c r="G45" s="343">
        <v>0.39500000000000002</v>
      </c>
      <c r="H45" s="344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3">
      <c r="A46" s="14">
        <v>37</v>
      </c>
      <c r="B46" s="13" t="s">
        <v>1821</v>
      </c>
      <c r="C46" s="25" t="s">
        <v>1799</v>
      </c>
      <c r="D46" s="14"/>
      <c r="E46" s="14"/>
      <c r="F46" s="14" t="s">
        <v>1800</v>
      </c>
      <c r="G46" s="343">
        <v>17.614560000000001</v>
      </c>
      <c r="H46" s="344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4">
        <v>38</v>
      </c>
      <c r="B47" s="13" t="s">
        <v>1814</v>
      </c>
      <c r="C47" s="25" t="s">
        <v>1799</v>
      </c>
      <c r="D47" s="14"/>
      <c r="E47" s="14"/>
      <c r="F47" s="14" t="s">
        <v>1800</v>
      </c>
      <c r="G47" s="343">
        <v>28.577000000000002</v>
      </c>
      <c r="H47" s="344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3">
      <c r="A48" s="14">
        <v>39</v>
      </c>
      <c r="B48" s="13" t="s">
        <v>1804</v>
      </c>
      <c r="C48" s="25" t="s">
        <v>1799</v>
      </c>
      <c r="D48" s="14"/>
      <c r="E48" s="14"/>
      <c r="F48" s="14" t="s">
        <v>1800</v>
      </c>
      <c r="G48" s="343">
        <v>33.696849999999998</v>
      </c>
      <c r="H48" s="344"/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3">
      <c r="A49" s="14">
        <v>40</v>
      </c>
      <c r="B49" s="13" t="s">
        <v>1803</v>
      </c>
      <c r="C49" s="25" t="s">
        <v>1801</v>
      </c>
      <c r="D49" s="14"/>
      <c r="E49" s="14"/>
      <c r="F49" s="14" t="s">
        <v>1800</v>
      </c>
      <c r="G49" s="343">
        <v>424.48066999999998</v>
      </c>
      <c r="H49" s="344"/>
      <c r="I49" s="15"/>
      <c r="J49" s="15"/>
      <c r="K49" s="15"/>
      <c r="L49" s="15"/>
      <c r="M49" s="15"/>
      <c r="N49" s="15"/>
      <c r="O49" s="15"/>
      <c r="P49" s="15"/>
      <c r="Q49" s="15"/>
    </row>
    <row r="50" spans="1:17" x14ac:dyDescent="0.3">
      <c r="A50" s="14">
        <v>41</v>
      </c>
      <c r="B50" s="13" t="s">
        <v>1802</v>
      </c>
      <c r="C50" s="25" t="s">
        <v>1801</v>
      </c>
      <c r="D50" s="14"/>
      <c r="E50" s="14"/>
      <c r="F50" s="14" t="s">
        <v>1800</v>
      </c>
      <c r="G50" s="343">
        <v>16.607199999999999</v>
      </c>
      <c r="H50" s="344"/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3">
      <c r="A51" s="14">
        <v>42</v>
      </c>
      <c r="B51" s="13" t="s">
        <v>1805</v>
      </c>
      <c r="C51" s="25" t="s">
        <v>1801</v>
      </c>
      <c r="D51" s="14"/>
      <c r="E51" s="14"/>
      <c r="F51" s="14" t="s">
        <v>1800</v>
      </c>
      <c r="G51" s="343">
        <v>45.212000000000003</v>
      </c>
      <c r="H51" s="344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3">
      <c r="A52" s="14">
        <v>43</v>
      </c>
      <c r="B52" s="13" t="s">
        <v>1806</v>
      </c>
      <c r="C52" s="25" t="s">
        <v>1801</v>
      </c>
      <c r="D52" s="14"/>
      <c r="E52" s="14"/>
      <c r="F52" s="14" t="s">
        <v>1800</v>
      </c>
      <c r="G52" s="343">
        <v>13.8163</v>
      </c>
      <c r="H52" s="344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3">
      <c r="A53" s="14">
        <v>44</v>
      </c>
      <c r="B53" s="13" t="s">
        <v>1807</v>
      </c>
      <c r="C53" s="25" t="s">
        <v>1801</v>
      </c>
      <c r="D53" s="14"/>
      <c r="E53" s="14"/>
      <c r="F53" s="14" t="s">
        <v>1800</v>
      </c>
      <c r="G53" s="343">
        <v>10.94</v>
      </c>
      <c r="H53" s="344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3">
      <c r="A54" s="14">
        <v>45</v>
      </c>
      <c r="B54" s="13" t="s">
        <v>1808</v>
      </c>
      <c r="C54" s="25" t="s">
        <v>1801</v>
      </c>
      <c r="D54" s="14"/>
      <c r="E54" s="14"/>
      <c r="F54" s="14" t="s">
        <v>1800</v>
      </c>
      <c r="G54" s="343">
        <v>23.819099999999999</v>
      </c>
      <c r="H54" s="344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3">
      <c r="A55" s="14">
        <v>46</v>
      </c>
      <c r="B55" s="24" t="s">
        <v>1810</v>
      </c>
      <c r="C55" s="14"/>
      <c r="D55" s="14"/>
      <c r="E55" s="14"/>
      <c r="F55" s="14" t="s">
        <v>1811</v>
      </c>
      <c r="G55" s="345">
        <v>1401.19</v>
      </c>
      <c r="H55" s="345"/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3">
      <c r="A56" s="14">
        <v>47</v>
      </c>
      <c r="B56" s="24" t="s">
        <v>1819</v>
      </c>
      <c r="C56" s="14"/>
      <c r="D56" s="14"/>
      <c r="E56" s="14"/>
      <c r="F56" s="14" t="s">
        <v>1811</v>
      </c>
      <c r="G56" s="345">
        <v>3518.46</v>
      </c>
      <c r="H56" s="345"/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3">
      <c r="A57" s="14">
        <v>48</v>
      </c>
      <c r="B57" s="24" t="s">
        <v>1812</v>
      </c>
      <c r="C57" s="14"/>
      <c r="D57" s="14"/>
      <c r="E57" s="14"/>
      <c r="F57" s="14" t="s">
        <v>1811</v>
      </c>
      <c r="G57" s="345">
        <v>336.94</v>
      </c>
      <c r="H57" s="345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3">
      <c r="A58" s="14"/>
      <c r="B58" s="34" t="s">
        <v>1824</v>
      </c>
      <c r="C58" s="14"/>
      <c r="D58" s="14"/>
      <c r="E58" s="14"/>
      <c r="F58" s="14"/>
      <c r="G58" s="343"/>
      <c r="H58" s="344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3">
      <c r="A59" s="14">
        <v>49</v>
      </c>
      <c r="B59" s="13" t="s">
        <v>1815</v>
      </c>
      <c r="C59" s="25" t="s">
        <v>1799</v>
      </c>
      <c r="D59" s="14"/>
      <c r="E59" s="14"/>
      <c r="F59" s="14" t="s">
        <v>1800</v>
      </c>
      <c r="G59" s="343">
        <v>1.3042</v>
      </c>
      <c r="H59" s="344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3">
      <c r="A60" s="14">
        <v>50</v>
      </c>
      <c r="B60" s="13" t="s">
        <v>1821</v>
      </c>
      <c r="C60" s="25" t="s">
        <v>1799</v>
      </c>
      <c r="D60" s="14"/>
      <c r="E60" s="14"/>
      <c r="F60" s="14" t="s">
        <v>1800</v>
      </c>
      <c r="G60" s="343">
        <v>31.466000000000001</v>
      </c>
      <c r="H60" s="344"/>
      <c r="I60" s="15"/>
      <c r="J60" s="15"/>
      <c r="K60" s="15"/>
      <c r="L60" s="15"/>
      <c r="M60" s="15"/>
      <c r="N60" s="15"/>
      <c r="O60" s="15"/>
      <c r="P60" s="15"/>
      <c r="Q60" s="15"/>
    </row>
    <row r="61" spans="1:17" x14ac:dyDescent="0.3">
      <c r="A61" s="14">
        <v>51</v>
      </c>
      <c r="B61" s="13" t="s">
        <v>1803</v>
      </c>
      <c r="C61" s="25" t="s">
        <v>1801</v>
      </c>
      <c r="D61" s="14"/>
      <c r="E61" s="14"/>
      <c r="F61" s="14" t="s">
        <v>1800</v>
      </c>
      <c r="G61" s="343">
        <v>4.2157</v>
      </c>
      <c r="H61" s="344"/>
      <c r="I61" s="15"/>
      <c r="J61" s="15"/>
      <c r="K61" s="15"/>
      <c r="L61" s="15"/>
      <c r="M61" s="15"/>
      <c r="N61" s="15"/>
      <c r="O61" s="15"/>
      <c r="P61" s="15"/>
      <c r="Q61" s="15"/>
    </row>
    <row r="62" spans="1:17" x14ac:dyDescent="0.3">
      <c r="A62" s="14">
        <v>52</v>
      </c>
      <c r="B62" s="13" t="s">
        <v>1806</v>
      </c>
      <c r="C62" s="25" t="s">
        <v>1801</v>
      </c>
      <c r="D62" s="14"/>
      <c r="E62" s="14"/>
      <c r="F62" s="14" t="s">
        <v>1800</v>
      </c>
      <c r="G62" s="343">
        <v>0.30480000000000002</v>
      </c>
      <c r="H62" s="344"/>
      <c r="I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4">
        <v>53</v>
      </c>
      <c r="B63" s="13" t="s">
        <v>1807</v>
      </c>
      <c r="C63" s="25" t="s">
        <v>1801</v>
      </c>
      <c r="D63" s="14"/>
      <c r="E63" s="14"/>
      <c r="F63" s="14" t="s">
        <v>1800</v>
      </c>
      <c r="G63" s="343">
        <v>72.624319999999997</v>
      </c>
      <c r="H63" s="344"/>
      <c r="I63" s="15"/>
      <c r="J63" s="15"/>
      <c r="K63" s="15"/>
      <c r="L63" s="15"/>
      <c r="M63" s="15"/>
      <c r="N63" s="15"/>
      <c r="O63" s="15"/>
      <c r="P63" s="15"/>
      <c r="Q63" s="15"/>
    </row>
    <row r="64" spans="1:17" x14ac:dyDescent="0.3">
      <c r="A64" s="14">
        <v>54</v>
      </c>
      <c r="B64" s="13" t="s">
        <v>1808</v>
      </c>
      <c r="C64" s="25" t="s">
        <v>1801</v>
      </c>
      <c r="D64" s="14"/>
      <c r="E64" s="14"/>
      <c r="F64" s="14" t="s">
        <v>1800</v>
      </c>
      <c r="G64" s="343">
        <v>2.0350000000000001</v>
      </c>
      <c r="H64" s="344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3">
      <c r="A65" s="14">
        <v>55</v>
      </c>
      <c r="B65" s="13" t="s">
        <v>1809</v>
      </c>
      <c r="C65" s="25" t="s">
        <v>1801</v>
      </c>
      <c r="D65" s="14"/>
      <c r="E65" s="14"/>
      <c r="F65" s="14" t="s">
        <v>1800</v>
      </c>
      <c r="G65" s="343">
        <v>0.14760000000000001</v>
      </c>
      <c r="H65" s="344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3">
      <c r="A66" s="14">
        <v>56</v>
      </c>
      <c r="B66" s="24" t="s">
        <v>1819</v>
      </c>
      <c r="C66" s="14"/>
      <c r="D66" s="14"/>
      <c r="E66" s="14"/>
      <c r="F66" s="14" t="s">
        <v>1811</v>
      </c>
      <c r="G66" s="345">
        <v>337.35</v>
      </c>
      <c r="H66" s="345"/>
      <c r="I66" s="15"/>
      <c r="J66" s="15"/>
      <c r="K66" s="15"/>
      <c r="L66" s="15"/>
      <c r="M66" s="15"/>
      <c r="N66" s="15"/>
      <c r="O66" s="15"/>
      <c r="P66" s="15"/>
      <c r="Q66" s="15"/>
    </row>
    <row r="67" spans="1:17" x14ac:dyDescent="0.3">
      <c r="A67" s="14"/>
      <c r="B67" s="34" t="s">
        <v>1825</v>
      </c>
      <c r="C67" s="14"/>
      <c r="D67" s="14"/>
      <c r="E67" s="14"/>
      <c r="F67" s="14"/>
      <c r="G67" s="343"/>
      <c r="H67" s="344"/>
      <c r="I67" s="15"/>
      <c r="J67" s="15"/>
      <c r="K67" s="15"/>
      <c r="L67" s="15"/>
      <c r="M67" s="15"/>
      <c r="N67" s="15"/>
      <c r="O67" s="15"/>
      <c r="P67" s="15"/>
      <c r="Q67" s="15"/>
    </row>
    <row r="68" spans="1:17" x14ac:dyDescent="0.3">
      <c r="A68" s="14">
        <v>57</v>
      </c>
      <c r="B68" s="13" t="s">
        <v>1823</v>
      </c>
      <c r="C68" s="25" t="s">
        <v>1799</v>
      </c>
      <c r="D68" s="14"/>
      <c r="E68" s="14"/>
      <c r="F68" s="14" t="s">
        <v>1800</v>
      </c>
      <c r="G68" s="343">
        <v>0.13752</v>
      </c>
      <c r="H68" s="344"/>
      <c r="I68" s="15"/>
      <c r="J68" s="15"/>
      <c r="K68" s="15"/>
      <c r="L68" s="15"/>
      <c r="M68" s="15"/>
      <c r="N68" s="15"/>
      <c r="O68" s="15"/>
      <c r="P68" s="15"/>
      <c r="Q68" s="15"/>
    </row>
    <row r="69" spans="1:17" x14ac:dyDescent="0.3">
      <c r="A69" s="14">
        <v>58</v>
      </c>
      <c r="B69" s="13" t="s">
        <v>1804</v>
      </c>
      <c r="C69" s="25" t="s">
        <v>1799</v>
      </c>
      <c r="D69" s="14"/>
      <c r="E69" s="14"/>
      <c r="F69" s="14" t="s">
        <v>1800</v>
      </c>
      <c r="G69" s="343">
        <v>3.27311</v>
      </c>
      <c r="H69" s="344"/>
      <c r="I69" s="15"/>
      <c r="J69" s="15"/>
      <c r="K69" s="15"/>
      <c r="L69" s="15"/>
      <c r="M69" s="15"/>
      <c r="N69" s="15"/>
      <c r="O69" s="15"/>
      <c r="P69" s="15"/>
      <c r="Q69" s="15"/>
    </row>
    <row r="70" spans="1:17" x14ac:dyDescent="0.3">
      <c r="A70" s="14">
        <v>59</v>
      </c>
      <c r="B70" s="13" t="s">
        <v>1803</v>
      </c>
      <c r="C70" s="25" t="s">
        <v>1801</v>
      </c>
      <c r="D70" s="14"/>
      <c r="E70" s="14"/>
      <c r="F70" s="14" t="s">
        <v>1800</v>
      </c>
      <c r="G70" s="343">
        <v>4.6304400000000001</v>
      </c>
      <c r="H70" s="344"/>
      <c r="I70" s="15"/>
      <c r="J70" s="15"/>
      <c r="K70" s="15"/>
      <c r="L70" s="15"/>
      <c r="M70" s="15"/>
      <c r="N70" s="15"/>
      <c r="O70" s="15"/>
      <c r="P70" s="15"/>
      <c r="Q70" s="15"/>
    </row>
    <row r="71" spans="1:17" x14ac:dyDescent="0.3">
      <c r="A71" s="14">
        <v>60</v>
      </c>
      <c r="B71" s="24" t="s">
        <v>1819</v>
      </c>
      <c r="C71" s="14"/>
      <c r="D71" s="14"/>
      <c r="E71" s="14"/>
      <c r="F71" s="14" t="s">
        <v>1811</v>
      </c>
      <c r="G71" s="345">
        <v>70.69</v>
      </c>
      <c r="H71" s="345"/>
      <c r="I71" s="15"/>
      <c r="J71" s="15"/>
      <c r="K71" s="15"/>
      <c r="L71" s="15"/>
      <c r="M71" s="15"/>
      <c r="N71" s="15"/>
      <c r="O71" s="15"/>
      <c r="P71" s="15"/>
      <c r="Q71" s="15"/>
    </row>
    <row r="72" spans="1:17" x14ac:dyDescent="0.3">
      <c r="A72" s="14"/>
      <c r="B72" s="34" t="s">
        <v>1826</v>
      </c>
      <c r="C72" s="14"/>
      <c r="D72" s="14"/>
      <c r="E72" s="14"/>
      <c r="F72" s="14"/>
      <c r="G72" s="343"/>
      <c r="H72" s="344"/>
      <c r="I72" s="15"/>
      <c r="J72" s="15"/>
      <c r="K72" s="15"/>
      <c r="L72" s="15"/>
      <c r="M72" s="15"/>
      <c r="N72" s="15"/>
      <c r="O72" s="15"/>
      <c r="P72" s="15"/>
      <c r="Q72" s="15"/>
    </row>
    <row r="73" spans="1:17" x14ac:dyDescent="0.3">
      <c r="A73" s="14">
        <v>61</v>
      </c>
      <c r="B73" s="13" t="s">
        <v>1821</v>
      </c>
      <c r="C73" s="25" t="s">
        <v>1799</v>
      </c>
      <c r="D73" s="14"/>
      <c r="E73" s="14"/>
      <c r="F73" s="14" t="s">
        <v>1800</v>
      </c>
      <c r="G73" s="343">
        <v>0.2296</v>
      </c>
      <c r="H73" s="344"/>
      <c r="I73" s="15"/>
      <c r="J73" s="15"/>
      <c r="K73" s="15"/>
      <c r="L73" s="15"/>
      <c r="M73" s="15"/>
      <c r="N73" s="15"/>
      <c r="O73" s="15"/>
      <c r="P73" s="15"/>
      <c r="Q73" s="15"/>
    </row>
    <row r="74" spans="1:17" x14ac:dyDescent="0.3">
      <c r="A74" s="14">
        <v>62</v>
      </c>
      <c r="B74" s="13" t="s">
        <v>1827</v>
      </c>
      <c r="C74" s="25" t="s">
        <v>1801</v>
      </c>
      <c r="D74" s="14"/>
      <c r="E74" s="14"/>
      <c r="F74" s="14" t="s">
        <v>1800</v>
      </c>
      <c r="G74" s="346">
        <v>3.1199999999999999E-2</v>
      </c>
      <c r="H74" s="347"/>
      <c r="I74" s="15"/>
      <c r="J74" s="15"/>
      <c r="K74" s="15"/>
      <c r="L74" s="15"/>
      <c r="M74" s="15"/>
      <c r="N74" s="15"/>
      <c r="O74" s="15"/>
      <c r="P74" s="15"/>
      <c r="Q74" s="15"/>
    </row>
    <row r="75" spans="1:17" x14ac:dyDescent="0.3">
      <c r="A75" s="14">
        <v>63</v>
      </c>
      <c r="B75" s="13" t="s">
        <v>1814</v>
      </c>
      <c r="C75" s="25" t="s">
        <v>1801</v>
      </c>
      <c r="D75" s="14"/>
      <c r="E75" s="14"/>
      <c r="F75" s="14" t="s">
        <v>1800</v>
      </c>
      <c r="G75" s="343">
        <v>1.3828100000000001</v>
      </c>
      <c r="H75" s="344"/>
      <c r="I75" s="15"/>
      <c r="J75" s="15"/>
      <c r="K75" s="15"/>
      <c r="L75" s="15"/>
      <c r="M75" s="15"/>
      <c r="N75" s="15"/>
      <c r="O75" s="15"/>
      <c r="P75" s="15"/>
      <c r="Q75" s="15"/>
    </row>
    <row r="76" spans="1:17" x14ac:dyDescent="0.3">
      <c r="A76" s="14">
        <v>64</v>
      </c>
      <c r="B76" s="13" t="s">
        <v>1804</v>
      </c>
      <c r="C76" s="25" t="s">
        <v>1799</v>
      </c>
      <c r="D76" s="14"/>
      <c r="E76" s="14"/>
      <c r="F76" s="14" t="s">
        <v>1800</v>
      </c>
      <c r="G76" s="343">
        <v>1.01847</v>
      </c>
      <c r="H76" s="344"/>
      <c r="I76" s="15"/>
      <c r="J76" s="15"/>
      <c r="K76" s="15"/>
      <c r="L76" s="15"/>
      <c r="M76" s="15"/>
      <c r="N76" s="15"/>
      <c r="O76" s="15"/>
      <c r="P76" s="15"/>
      <c r="Q76" s="15"/>
    </row>
    <row r="77" spans="1:17" x14ac:dyDescent="0.3">
      <c r="A77" s="14">
        <v>65</v>
      </c>
      <c r="B77" s="13" t="s">
        <v>1803</v>
      </c>
      <c r="C77" s="25" t="s">
        <v>1801</v>
      </c>
      <c r="D77" s="14"/>
      <c r="E77" s="14"/>
      <c r="F77" s="14" t="s">
        <v>1800</v>
      </c>
      <c r="G77" s="343">
        <v>8.6527999999999992</v>
      </c>
      <c r="H77" s="344"/>
      <c r="I77" s="15"/>
      <c r="J77" s="15"/>
      <c r="K77" s="15"/>
      <c r="L77" s="15"/>
      <c r="M77" s="15"/>
      <c r="N77" s="15"/>
      <c r="O77" s="15"/>
      <c r="P77" s="15"/>
      <c r="Q77" s="15"/>
    </row>
    <row r="78" spans="1:17" x14ac:dyDescent="0.3">
      <c r="A78" s="14">
        <v>66</v>
      </c>
      <c r="B78" s="13" t="s">
        <v>1805</v>
      </c>
      <c r="C78" s="25" t="s">
        <v>1801</v>
      </c>
      <c r="D78" s="14"/>
      <c r="E78" s="14"/>
      <c r="F78" s="14" t="s">
        <v>1800</v>
      </c>
      <c r="G78" s="343">
        <v>3.4068000000000001</v>
      </c>
      <c r="H78" s="344"/>
      <c r="I78" s="15"/>
      <c r="J78" s="15"/>
      <c r="K78" s="15"/>
      <c r="L78" s="15"/>
      <c r="M78" s="15"/>
      <c r="N78" s="15"/>
      <c r="O78" s="15"/>
      <c r="P78" s="15"/>
      <c r="Q78" s="15"/>
    </row>
    <row r="79" spans="1:17" ht="15" thickBot="1" x14ac:dyDescent="0.35">
      <c r="A79" s="14">
        <v>67</v>
      </c>
      <c r="B79" s="24" t="s">
        <v>1819</v>
      </c>
      <c r="C79" s="14"/>
      <c r="D79" s="14"/>
      <c r="E79" s="14"/>
      <c r="F79" s="14" t="s">
        <v>1811</v>
      </c>
      <c r="G79" s="345">
        <v>105.43</v>
      </c>
      <c r="H79" s="34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t="27.75" customHeight="1" x14ac:dyDescent="0.3">
      <c r="A80" s="247" t="s">
        <v>2956</v>
      </c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9"/>
    </row>
    <row r="81" spans="1:17" ht="33.75" customHeight="1" thickBot="1" x14ac:dyDescent="0.35">
      <c r="A81" s="250"/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2"/>
    </row>
  </sheetData>
  <mergeCells count="90">
    <mergeCell ref="A80:Q81"/>
    <mergeCell ref="A3:B3"/>
    <mergeCell ref="G3:H3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G12:H12"/>
    <mergeCell ref="G13:H13"/>
    <mergeCell ref="G5:H5"/>
    <mergeCell ref="G6:H6"/>
    <mergeCell ref="G14:H14"/>
    <mergeCell ref="G15:H15"/>
    <mergeCell ref="G16:H16"/>
    <mergeCell ref="G29:H29"/>
    <mergeCell ref="G17:H17"/>
    <mergeCell ref="G19:H19"/>
    <mergeCell ref="G20:H20"/>
    <mergeCell ref="G21:H21"/>
    <mergeCell ref="G22:H22"/>
    <mergeCell ref="G23:H23"/>
    <mergeCell ref="G25:H25"/>
    <mergeCell ref="G26:H26"/>
    <mergeCell ref="G27:H27"/>
    <mergeCell ref="G28:H28"/>
    <mergeCell ref="G42:H42"/>
    <mergeCell ref="G39:H39"/>
    <mergeCell ref="G30:H30"/>
    <mergeCell ref="G31:H31"/>
    <mergeCell ref="G33:H33"/>
    <mergeCell ref="G34:H34"/>
    <mergeCell ref="G35:H35"/>
    <mergeCell ref="G36:H36"/>
    <mergeCell ref="G37:H37"/>
    <mergeCell ref="G38:H38"/>
    <mergeCell ref="G40:H40"/>
    <mergeCell ref="G41:H41"/>
    <mergeCell ref="G43:H43"/>
    <mergeCell ref="G45:H45"/>
    <mergeCell ref="G46:H46"/>
    <mergeCell ref="G47:H47"/>
    <mergeCell ref="G48:H48"/>
    <mergeCell ref="G44:H44"/>
    <mergeCell ref="G60:H60"/>
    <mergeCell ref="G58:H58"/>
    <mergeCell ref="G49:H49"/>
    <mergeCell ref="G50:H50"/>
    <mergeCell ref="G51:H51"/>
    <mergeCell ref="G52:H52"/>
    <mergeCell ref="G53:H53"/>
    <mergeCell ref="G68:H68"/>
    <mergeCell ref="G61:H61"/>
    <mergeCell ref="G7:H7"/>
    <mergeCell ref="G11:H11"/>
    <mergeCell ref="G10:H10"/>
    <mergeCell ref="G9:H9"/>
    <mergeCell ref="G8:H8"/>
    <mergeCell ref="G18:H18"/>
    <mergeCell ref="G24:H24"/>
    <mergeCell ref="G32:H32"/>
    <mergeCell ref="G54:H54"/>
    <mergeCell ref="G55:H55"/>
    <mergeCell ref="G56:H56"/>
    <mergeCell ref="G57:H57"/>
    <mergeCell ref="G59:H59"/>
    <mergeCell ref="G62:H62"/>
    <mergeCell ref="G63:H63"/>
    <mergeCell ref="G64:H64"/>
    <mergeCell ref="G65:H65"/>
    <mergeCell ref="G66:H66"/>
    <mergeCell ref="G67:H67"/>
    <mergeCell ref="G76:H76"/>
    <mergeCell ref="G77:H77"/>
    <mergeCell ref="G78:H78"/>
    <mergeCell ref="G79:H79"/>
    <mergeCell ref="G69:H69"/>
    <mergeCell ref="G70:H70"/>
    <mergeCell ref="G71:H71"/>
    <mergeCell ref="G73:H73"/>
    <mergeCell ref="G74:H74"/>
    <mergeCell ref="G75:H75"/>
    <mergeCell ref="G72:H72"/>
  </mergeCells>
  <phoneticPr fontId="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4B0B-8147-4284-AA25-9905D7B9B016}">
  <dimension ref="A1:Q37"/>
  <sheetViews>
    <sheetView zoomScale="55" zoomScaleNormal="5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36" bestFit="1" customWidth="1"/>
    <col min="8" max="8" width="6.44140625" style="37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54" t="s">
        <v>22</v>
      </c>
      <c r="H1" s="355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56"/>
      <c r="H2" s="357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1833</v>
      </c>
      <c r="B3" s="302"/>
      <c r="C3" s="4"/>
      <c r="D3" s="5"/>
      <c r="E3" s="5"/>
      <c r="F3" s="5"/>
      <c r="G3" s="350"/>
      <c r="H3" s="351"/>
      <c r="I3" s="3"/>
      <c r="J3" s="3"/>
      <c r="K3" s="5"/>
      <c r="L3" s="5"/>
      <c r="M3" s="6">
        <f>SUM(M4:M504)</f>
        <v>0</v>
      </c>
      <c r="N3" s="5"/>
      <c r="O3" s="6">
        <f>SUM(O4:O504)</f>
        <v>0</v>
      </c>
      <c r="P3" s="5"/>
      <c r="Q3" s="6">
        <f>SUM(Q4:Q504)</f>
        <v>0</v>
      </c>
    </row>
    <row r="4" spans="1:17" x14ac:dyDescent="0.3">
      <c r="A4" s="15"/>
      <c r="B4" s="23" t="s">
        <v>1824</v>
      </c>
      <c r="C4" s="15"/>
      <c r="D4" s="15"/>
      <c r="E4" s="14"/>
      <c r="F4" s="15"/>
      <c r="G4" s="352"/>
      <c r="H4" s="353"/>
      <c r="I4" s="15"/>
      <c r="J4" s="15"/>
      <c r="K4" s="15"/>
      <c r="L4" s="15"/>
      <c r="M4" s="15"/>
      <c r="N4" s="15"/>
      <c r="O4" s="15"/>
      <c r="P4" s="15"/>
      <c r="Q4" s="15"/>
    </row>
    <row r="5" spans="1:17" ht="27.6" x14ac:dyDescent="0.3">
      <c r="A5" s="14">
        <v>1</v>
      </c>
      <c r="B5" s="13" t="s">
        <v>1828</v>
      </c>
      <c r="C5" s="25" t="s">
        <v>1835</v>
      </c>
      <c r="D5" s="14"/>
      <c r="E5" s="14"/>
      <c r="F5" s="14" t="s">
        <v>1800</v>
      </c>
      <c r="G5" s="358">
        <v>7.9870000000000001</v>
      </c>
      <c r="H5" s="359"/>
      <c r="I5" s="15"/>
      <c r="J5" s="15"/>
      <c r="K5" s="15"/>
      <c r="L5" s="15"/>
      <c r="M5" s="15"/>
      <c r="N5" s="15"/>
      <c r="O5" s="15"/>
      <c r="P5" s="15"/>
      <c r="Q5" s="15"/>
    </row>
    <row r="6" spans="1:17" ht="27.6" x14ac:dyDescent="0.3">
      <c r="A6" s="14">
        <v>2</v>
      </c>
      <c r="B6" s="13" t="s">
        <v>1829</v>
      </c>
      <c r="C6" s="25" t="s">
        <v>1836</v>
      </c>
      <c r="D6" s="14"/>
      <c r="E6" s="14"/>
      <c r="F6" s="14" t="s">
        <v>1800</v>
      </c>
      <c r="G6" s="346">
        <v>0.28000000000000003</v>
      </c>
      <c r="H6" s="347"/>
      <c r="I6" s="15"/>
      <c r="J6" s="15"/>
      <c r="K6" s="15"/>
      <c r="L6" s="15"/>
      <c r="M6" s="15"/>
      <c r="N6" s="15"/>
      <c r="O6" s="15"/>
      <c r="P6" s="15"/>
      <c r="Q6" s="15"/>
    </row>
    <row r="7" spans="1:17" ht="27.6" x14ac:dyDescent="0.3">
      <c r="A7" s="14">
        <v>3</v>
      </c>
      <c r="B7" s="13" t="s">
        <v>1830</v>
      </c>
      <c r="C7" s="25" t="s">
        <v>1836</v>
      </c>
      <c r="D7" s="14"/>
      <c r="E7" s="14"/>
      <c r="F7" s="14" t="s">
        <v>1800</v>
      </c>
      <c r="G7" s="358">
        <v>0.35199999999999998</v>
      </c>
      <c r="H7" s="359"/>
      <c r="I7" s="15"/>
      <c r="J7" s="15"/>
      <c r="K7" s="15"/>
      <c r="L7" s="15"/>
      <c r="M7" s="15"/>
      <c r="N7" s="15"/>
      <c r="O7" s="15"/>
      <c r="P7" s="15"/>
      <c r="Q7" s="15"/>
    </row>
    <row r="8" spans="1:17" ht="27.6" x14ac:dyDescent="0.3">
      <c r="A8" s="14">
        <v>4</v>
      </c>
      <c r="B8" s="13" t="s">
        <v>1831</v>
      </c>
      <c r="C8" s="25" t="s">
        <v>1836</v>
      </c>
      <c r="D8" s="14"/>
      <c r="E8" s="14"/>
      <c r="F8" s="14" t="s">
        <v>1800</v>
      </c>
      <c r="G8" s="358">
        <v>2.4E-2</v>
      </c>
      <c r="H8" s="359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/>
      <c r="B9" s="22" t="s">
        <v>1832</v>
      </c>
      <c r="C9" s="14"/>
      <c r="D9" s="14"/>
      <c r="E9" s="14"/>
      <c r="F9" s="14"/>
      <c r="G9" s="346"/>
      <c r="H9" s="347"/>
      <c r="I9" s="15"/>
      <c r="J9" s="15"/>
      <c r="K9" s="15"/>
      <c r="L9" s="15"/>
      <c r="M9" s="15"/>
      <c r="N9" s="15"/>
      <c r="O9" s="15"/>
      <c r="P9" s="15"/>
      <c r="Q9" s="15"/>
    </row>
    <row r="10" spans="1:17" ht="27.6" x14ac:dyDescent="0.3">
      <c r="A10" s="14">
        <v>5</v>
      </c>
      <c r="B10" s="13" t="s">
        <v>1839</v>
      </c>
      <c r="C10" s="25" t="s">
        <v>1840</v>
      </c>
      <c r="D10" s="14"/>
      <c r="E10" s="14"/>
      <c r="F10" s="14" t="s">
        <v>1800</v>
      </c>
      <c r="G10" s="358">
        <v>0.47299999999999998</v>
      </c>
      <c r="H10" s="35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7.6" x14ac:dyDescent="0.3">
      <c r="A11" s="14">
        <v>6</v>
      </c>
      <c r="B11" s="13" t="s">
        <v>1834</v>
      </c>
      <c r="C11" s="25" t="s">
        <v>1837</v>
      </c>
      <c r="D11" s="14"/>
      <c r="E11" s="14"/>
      <c r="F11" s="14" t="s">
        <v>1800</v>
      </c>
      <c r="G11" s="358">
        <v>8.0850000000000009</v>
      </c>
      <c r="H11" s="35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7.6" x14ac:dyDescent="0.3">
      <c r="A12" s="14">
        <v>7</v>
      </c>
      <c r="B12" s="13" t="s">
        <v>1829</v>
      </c>
      <c r="C12" s="25" t="s">
        <v>1838</v>
      </c>
      <c r="D12" s="14"/>
      <c r="E12" s="14"/>
      <c r="F12" s="14" t="s">
        <v>1800</v>
      </c>
      <c r="G12" s="358">
        <v>0.436</v>
      </c>
      <c r="H12" s="359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3">
      <c r="A13" s="14"/>
      <c r="B13" s="22" t="s">
        <v>1841</v>
      </c>
      <c r="C13" s="25"/>
      <c r="D13" s="14"/>
      <c r="E13" s="14"/>
      <c r="F13" s="14"/>
      <c r="G13" s="343"/>
      <c r="H13" s="344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7.6" x14ac:dyDescent="0.3">
      <c r="A14" s="14">
        <v>8</v>
      </c>
      <c r="B14" s="13" t="s">
        <v>1843</v>
      </c>
      <c r="C14" s="25" t="s">
        <v>1842</v>
      </c>
      <c r="D14" s="14"/>
      <c r="E14" s="14"/>
      <c r="F14" s="14" t="s">
        <v>1800</v>
      </c>
      <c r="G14" s="346">
        <v>32.880000000000003</v>
      </c>
      <c r="H14" s="347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7.6" x14ac:dyDescent="0.3">
      <c r="A15" s="14">
        <v>9</v>
      </c>
      <c r="B15" s="13" t="s">
        <v>1844</v>
      </c>
      <c r="C15" s="25" t="s">
        <v>1842</v>
      </c>
      <c r="D15" s="14"/>
      <c r="E15" s="14"/>
      <c r="F15" s="14" t="s">
        <v>1800</v>
      </c>
      <c r="G15" s="358">
        <v>9.6869999999999994</v>
      </c>
      <c r="H15" s="359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7.6" x14ac:dyDescent="0.3">
      <c r="A16" s="14">
        <v>10</v>
      </c>
      <c r="B16" s="13" t="s">
        <v>1845</v>
      </c>
      <c r="C16" s="25" t="s">
        <v>1838</v>
      </c>
      <c r="D16" s="14"/>
      <c r="E16" s="14"/>
      <c r="F16" s="14" t="s">
        <v>1800</v>
      </c>
      <c r="G16" s="358">
        <v>2E-3</v>
      </c>
      <c r="H16" s="359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7.6" x14ac:dyDescent="0.3">
      <c r="A17" s="14">
        <v>11</v>
      </c>
      <c r="B17" s="13" t="s">
        <v>1846</v>
      </c>
      <c r="C17" s="25" t="s">
        <v>1838</v>
      </c>
      <c r="D17" s="14"/>
      <c r="E17" s="14"/>
      <c r="F17" s="14" t="s">
        <v>1800</v>
      </c>
      <c r="G17" s="346">
        <v>0.42</v>
      </c>
      <c r="H17" s="347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/>
      <c r="B18" s="22" t="s">
        <v>1847</v>
      </c>
      <c r="C18" s="25"/>
      <c r="D18" s="14"/>
      <c r="E18" s="14"/>
      <c r="F18" s="14"/>
      <c r="G18" s="343"/>
      <c r="H18" s="344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27.6" x14ac:dyDescent="0.3">
      <c r="A19" s="14">
        <v>12</v>
      </c>
      <c r="B19" s="13" t="s">
        <v>1848</v>
      </c>
      <c r="C19" s="25" t="s">
        <v>1837</v>
      </c>
      <c r="D19" s="14"/>
      <c r="E19" s="14"/>
      <c r="F19" s="14" t="s">
        <v>1800</v>
      </c>
      <c r="G19" s="358">
        <v>11.984</v>
      </c>
      <c r="H19" s="359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7.6" x14ac:dyDescent="0.3">
      <c r="A20" s="14">
        <v>13</v>
      </c>
      <c r="B20" s="13" t="s">
        <v>1849</v>
      </c>
      <c r="C20" s="25" t="s">
        <v>1838</v>
      </c>
      <c r="D20" s="14"/>
      <c r="E20" s="14"/>
      <c r="F20" s="14" t="s">
        <v>1800</v>
      </c>
      <c r="G20" s="358">
        <v>0.24099999999999999</v>
      </c>
      <c r="H20" s="359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/>
      <c r="B21" s="22" t="s">
        <v>1850</v>
      </c>
      <c r="C21" s="25"/>
      <c r="D21" s="14"/>
      <c r="E21" s="14"/>
      <c r="F21" s="14"/>
      <c r="G21" s="343"/>
      <c r="H21" s="344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7.6" x14ac:dyDescent="0.3">
      <c r="A22" s="14">
        <v>14</v>
      </c>
      <c r="B22" s="13" t="s">
        <v>1851</v>
      </c>
      <c r="C22" s="25" t="s">
        <v>1835</v>
      </c>
      <c r="D22" s="14"/>
      <c r="E22" s="14"/>
      <c r="F22" s="14" t="s">
        <v>1800</v>
      </c>
      <c r="G22" s="358">
        <v>4.0570000000000004</v>
      </c>
      <c r="H22" s="359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7.6" x14ac:dyDescent="0.3">
      <c r="A23" s="14">
        <v>15</v>
      </c>
      <c r="B23" s="13" t="s">
        <v>1852</v>
      </c>
      <c r="C23" s="25" t="s">
        <v>1835</v>
      </c>
      <c r="D23" s="14"/>
      <c r="E23" s="14"/>
      <c r="F23" s="14" t="s">
        <v>1800</v>
      </c>
      <c r="G23" s="358">
        <v>2.5790000000000002</v>
      </c>
      <c r="H23" s="359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7.6" x14ac:dyDescent="0.3">
      <c r="A24" s="14">
        <v>16</v>
      </c>
      <c r="B24" s="13" t="s">
        <v>1853</v>
      </c>
      <c r="C24" s="25" t="s">
        <v>1835</v>
      </c>
      <c r="D24" s="14"/>
      <c r="E24" s="14"/>
      <c r="F24" s="14" t="s">
        <v>1800</v>
      </c>
      <c r="G24" s="358">
        <v>1.931</v>
      </c>
      <c r="H24" s="359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7.6" x14ac:dyDescent="0.3">
      <c r="A25" s="14">
        <v>17</v>
      </c>
      <c r="B25" s="13" t="s">
        <v>1854</v>
      </c>
      <c r="C25" s="25" t="s">
        <v>1835</v>
      </c>
      <c r="D25" s="14"/>
      <c r="E25" s="14"/>
      <c r="F25" s="14" t="s">
        <v>1800</v>
      </c>
      <c r="G25" s="358">
        <v>39.347999999999999</v>
      </c>
      <c r="H25" s="359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27.6" x14ac:dyDescent="0.3">
      <c r="A26" s="14">
        <v>18</v>
      </c>
      <c r="B26" s="13" t="s">
        <v>1855</v>
      </c>
      <c r="C26" s="25" t="s">
        <v>1835</v>
      </c>
      <c r="D26" s="14"/>
      <c r="E26" s="14"/>
      <c r="F26" s="14" t="s">
        <v>1800</v>
      </c>
      <c r="G26" s="358">
        <v>5.6669999999999998</v>
      </c>
      <c r="H26" s="359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27.6" x14ac:dyDescent="0.3">
      <c r="A27" s="14">
        <v>20</v>
      </c>
      <c r="B27" s="13" t="s">
        <v>1856</v>
      </c>
      <c r="C27" s="25" t="s">
        <v>1835</v>
      </c>
      <c r="D27" s="14"/>
      <c r="E27" s="14"/>
      <c r="F27" s="14" t="s">
        <v>1800</v>
      </c>
      <c r="G27" s="358">
        <v>1.1950000000000001</v>
      </c>
      <c r="H27" s="359"/>
      <c r="I27" s="7"/>
      <c r="J27" s="15"/>
      <c r="K27" s="15"/>
      <c r="L27" s="15"/>
      <c r="M27" s="15"/>
      <c r="N27" s="15"/>
      <c r="O27" s="15"/>
      <c r="P27" s="15"/>
      <c r="Q27" s="15"/>
    </row>
    <row r="28" spans="1:17" ht="27.6" x14ac:dyDescent="0.3">
      <c r="A28" s="14">
        <v>21</v>
      </c>
      <c r="B28" s="13" t="s">
        <v>1849</v>
      </c>
      <c r="C28" s="25" t="s">
        <v>1838</v>
      </c>
      <c r="D28" s="14"/>
      <c r="E28" s="14"/>
      <c r="F28" s="14" t="s">
        <v>1800</v>
      </c>
      <c r="G28" s="358">
        <v>0.112</v>
      </c>
      <c r="H28" s="359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27.6" x14ac:dyDescent="0.3">
      <c r="A29" s="14">
        <v>22</v>
      </c>
      <c r="B29" s="13" t="s">
        <v>1849</v>
      </c>
      <c r="C29" s="25" t="s">
        <v>1836</v>
      </c>
      <c r="D29" s="14"/>
      <c r="E29" s="14"/>
      <c r="F29" s="14" t="s">
        <v>1800</v>
      </c>
      <c r="G29" s="358">
        <v>0.57499999999999996</v>
      </c>
      <c r="H29" s="359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27.6" x14ac:dyDescent="0.3">
      <c r="A30" s="14">
        <v>23</v>
      </c>
      <c r="B30" s="13" t="s">
        <v>1857</v>
      </c>
      <c r="C30" s="25" t="s">
        <v>1836</v>
      </c>
      <c r="D30" s="14"/>
      <c r="E30" s="14"/>
      <c r="F30" s="14" t="s">
        <v>1800</v>
      </c>
      <c r="G30" s="358">
        <v>1.0169999999999999</v>
      </c>
      <c r="H30" s="359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27.6" x14ac:dyDescent="0.3">
      <c r="A31" s="14">
        <v>24</v>
      </c>
      <c r="B31" s="13" t="s">
        <v>1858</v>
      </c>
      <c r="C31" s="25" t="s">
        <v>1836</v>
      </c>
      <c r="D31" s="14"/>
      <c r="E31" s="14"/>
      <c r="F31" s="14" t="s">
        <v>1800</v>
      </c>
      <c r="G31" s="358">
        <v>0.84599999999999997</v>
      </c>
      <c r="H31" s="359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27.6" x14ac:dyDescent="0.3">
      <c r="A32" s="14">
        <v>25</v>
      </c>
      <c r="B32" s="13" t="s">
        <v>1829</v>
      </c>
      <c r="C32" s="25" t="s">
        <v>1836</v>
      </c>
      <c r="D32" s="14"/>
      <c r="E32" s="14"/>
      <c r="F32" s="14" t="s">
        <v>1800</v>
      </c>
      <c r="G32" s="358">
        <v>1.4259999999999999</v>
      </c>
      <c r="H32" s="359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27.6" x14ac:dyDescent="0.3">
      <c r="A33" s="14">
        <v>26</v>
      </c>
      <c r="B33" s="13" t="s">
        <v>1859</v>
      </c>
      <c r="C33" s="25" t="s">
        <v>1836</v>
      </c>
      <c r="D33" s="14"/>
      <c r="E33" s="14"/>
      <c r="F33" s="14" t="s">
        <v>1800</v>
      </c>
      <c r="G33" s="358">
        <v>1.0349999999999999</v>
      </c>
      <c r="H33" s="359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27.6" x14ac:dyDescent="0.3">
      <c r="A34" s="14">
        <v>27</v>
      </c>
      <c r="B34" s="13" t="s">
        <v>1831</v>
      </c>
      <c r="C34" s="25" t="s">
        <v>1836</v>
      </c>
      <c r="D34" s="14"/>
      <c r="E34" s="14"/>
      <c r="F34" s="14" t="s">
        <v>1800</v>
      </c>
      <c r="G34" s="346">
        <v>0.85</v>
      </c>
      <c r="H34" s="347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28.2" thickBot="1" x14ac:dyDescent="0.35">
      <c r="A35" s="14">
        <v>28</v>
      </c>
      <c r="B35" s="13" t="s">
        <v>1860</v>
      </c>
      <c r="C35" s="25" t="s">
        <v>1836</v>
      </c>
      <c r="D35" s="14"/>
      <c r="E35" s="14"/>
      <c r="F35" s="14" t="s">
        <v>1800</v>
      </c>
      <c r="G35" s="358">
        <v>0.36799999999999999</v>
      </c>
      <c r="H35" s="359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247" t="s">
        <v>2956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9"/>
    </row>
    <row r="37" spans="1:17" ht="48" customHeight="1" thickBot="1" x14ac:dyDescent="0.3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2"/>
    </row>
  </sheetData>
  <mergeCells count="46">
    <mergeCell ref="A36:Q37"/>
    <mergeCell ref="G25:H25"/>
    <mergeCell ref="G26:H26"/>
    <mergeCell ref="G27:H27"/>
    <mergeCell ref="G28:H28"/>
    <mergeCell ref="G29:H29"/>
    <mergeCell ref="G35:H35"/>
    <mergeCell ref="G30:H30"/>
    <mergeCell ref="G31:H31"/>
    <mergeCell ref="G32:H32"/>
    <mergeCell ref="G33:H33"/>
    <mergeCell ref="G34:H34"/>
    <mergeCell ref="G20:H20"/>
    <mergeCell ref="G22:H22"/>
    <mergeCell ref="G23:H23"/>
    <mergeCell ref="G24:H24"/>
    <mergeCell ref="G11:H11"/>
    <mergeCell ref="G12:H12"/>
    <mergeCell ref="G14:H14"/>
    <mergeCell ref="G15:H15"/>
    <mergeCell ref="G16:H16"/>
    <mergeCell ref="G17:H17"/>
    <mergeCell ref="G13:H13"/>
    <mergeCell ref="G18:H18"/>
    <mergeCell ref="G21:H21"/>
    <mergeCell ref="G19:H19"/>
    <mergeCell ref="G5:H5"/>
    <mergeCell ref="G6:H6"/>
    <mergeCell ref="G7:H7"/>
    <mergeCell ref="G8:H8"/>
    <mergeCell ref="G10:H10"/>
    <mergeCell ref="G9:H9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5930-328A-4233-8880-3C199697E8EB}">
  <dimension ref="A1:Q247"/>
  <sheetViews>
    <sheetView zoomScale="70" zoomScaleNormal="70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36" bestFit="1" customWidth="1"/>
    <col min="8" max="8" width="6.44140625" style="37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54" t="s">
        <v>22</v>
      </c>
      <c r="H1" s="355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56"/>
      <c r="H2" s="357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1861</v>
      </c>
      <c r="B3" s="302"/>
      <c r="C3" s="4"/>
      <c r="D3" s="5"/>
      <c r="E3" s="5"/>
      <c r="F3" s="5"/>
      <c r="G3" s="350"/>
      <c r="H3" s="351"/>
      <c r="I3" s="3"/>
      <c r="J3" s="3"/>
      <c r="K3" s="5"/>
      <c r="L3" s="5"/>
      <c r="M3" s="6">
        <f>SUM(M4:M714)</f>
        <v>0</v>
      </c>
      <c r="N3" s="5"/>
      <c r="O3" s="6">
        <f>SUM(O4:O714)</f>
        <v>0</v>
      </c>
      <c r="P3" s="5"/>
      <c r="Q3" s="6">
        <f>SUM(Q4:Q714)</f>
        <v>0</v>
      </c>
    </row>
    <row r="4" spans="1:17" x14ac:dyDescent="0.3">
      <c r="A4" s="15"/>
      <c r="B4" s="23" t="s">
        <v>1862</v>
      </c>
      <c r="C4" s="15"/>
      <c r="D4" s="15"/>
      <c r="E4" s="14"/>
      <c r="G4" s="352"/>
      <c r="H4" s="353"/>
      <c r="I4" s="15"/>
      <c r="J4" s="15"/>
      <c r="K4" s="15"/>
      <c r="L4" s="15"/>
      <c r="M4" s="15"/>
      <c r="N4" s="15"/>
      <c r="O4" s="15"/>
      <c r="P4" s="15"/>
      <c r="Q4" s="15"/>
    </row>
    <row r="5" spans="1:17" ht="27.6" x14ac:dyDescent="0.3">
      <c r="A5" s="14">
        <v>1</v>
      </c>
      <c r="B5" s="24" t="s">
        <v>1876</v>
      </c>
      <c r="C5" s="15"/>
      <c r="D5" s="15"/>
      <c r="E5" s="14"/>
      <c r="F5" s="14" t="s">
        <v>13</v>
      </c>
      <c r="G5" s="346">
        <v>2610.3000000000002</v>
      </c>
      <c r="H5" s="347"/>
      <c r="I5" s="15"/>
      <c r="J5" s="15"/>
      <c r="K5" s="15"/>
      <c r="L5" s="15"/>
      <c r="M5" s="15"/>
      <c r="N5" s="15"/>
      <c r="O5" s="15"/>
      <c r="P5" s="15"/>
      <c r="Q5" s="15"/>
    </row>
    <row r="6" spans="1:17" ht="27.6" x14ac:dyDescent="0.3">
      <c r="A6" s="14">
        <v>2</v>
      </c>
      <c r="B6" s="24" t="s">
        <v>1869</v>
      </c>
      <c r="C6" s="14"/>
      <c r="D6" s="14"/>
      <c r="E6" s="14"/>
      <c r="F6" s="14" t="s">
        <v>13</v>
      </c>
      <c r="G6" s="346">
        <v>313</v>
      </c>
      <c r="H6" s="347"/>
      <c r="I6" s="15"/>
      <c r="J6" s="15"/>
      <c r="K6" s="15"/>
      <c r="L6" s="15"/>
      <c r="M6" s="15"/>
      <c r="N6" s="15"/>
      <c r="O6" s="15"/>
      <c r="P6" s="15"/>
      <c r="Q6" s="15"/>
    </row>
    <row r="7" spans="1:17" ht="27.6" x14ac:dyDescent="0.3">
      <c r="A7" s="14">
        <v>3</v>
      </c>
      <c r="B7" s="24" t="s">
        <v>1893</v>
      </c>
      <c r="C7" s="14"/>
      <c r="D7" s="14"/>
      <c r="E7" s="14"/>
      <c r="F7" s="14" t="s">
        <v>13</v>
      </c>
      <c r="G7" s="346">
        <v>368.54</v>
      </c>
      <c r="H7" s="347"/>
      <c r="I7" s="15"/>
      <c r="J7" s="15"/>
      <c r="K7" s="15"/>
      <c r="L7" s="15"/>
      <c r="M7" s="15"/>
      <c r="N7" s="15"/>
      <c r="O7" s="15"/>
      <c r="P7" s="15"/>
      <c r="Q7" s="15"/>
    </row>
    <row r="8" spans="1:17" ht="27.6" x14ac:dyDescent="0.3">
      <c r="A8" s="14">
        <v>4</v>
      </c>
      <c r="B8" s="24" t="s">
        <v>1894</v>
      </c>
      <c r="C8" s="14"/>
      <c r="D8" s="14"/>
      <c r="E8" s="14"/>
      <c r="F8" s="14" t="s">
        <v>13</v>
      </c>
      <c r="G8" s="346">
        <f>396.1+201.43</f>
        <v>597.53</v>
      </c>
      <c r="H8" s="347"/>
      <c r="I8" s="15"/>
      <c r="J8" s="15"/>
      <c r="K8" s="15"/>
      <c r="L8" s="15"/>
      <c r="M8" s="15"/>
      <c r="N8" s="15"/>
      <c r="O8" s="15"/>
      <c r="P8" s="15"/>
      <c r="Q8" s="15"/>
    </row>
    <row r="9" spans="1:17" ht="27.6" x14ac:dyDescent="0.3">
      <c r="A9" s="14">
        <v>5</v>
      </c>
      <c r="B9" s="24" t="s">
        <v>1888</v>
      </c>
      <c r="C9" s="14"/>
      <c r="D9" s="14"/>
      <c r="E9" s="14"/>
      <c r="F9" s="14" t="s">
        <v>13</v>
      </c>
      <c r="G9" s="346">
        <v>119.92</v>
      </c>
      <c r="H9" s="347"/>
      <c r="I9" s="15"/>
      <c r="J9" s="15"/>
      <c r="K9" s="15"/>
      <c r="L9" s="15"/>
      <c r="M9" s="15"/>
      <c r="N9" s="15"/>
      <c r="O9" s="15"/>
      <c r="P9" s="15"/>
      <c r="Q9" s="15"/>
    </row>
    <row r="10" spans="1:17" ht="27.6" x14ac:dyDescent="0.3">
      <c r="A10" s="14">
        <v>6</v>
      </c>
      <c r="B10" s="24" t="s">
        <v>1868</v>
      </c>
      <c r="C10" s="14"/>
      <c r="D10" s="14"/>
      <c r="E10" s="14"/>
      <c r="F10" s="14" t="s">
        <v>13</v>
      </c>
      <c r="G10" s="346">
        <f>493.12+7052.91+172.4+731.98</f>
        <v>8450.41</v>
      </c>
      <c r="H10" s="347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7.6" x14ac:dyDescent="0.3">
      <c r="A11" s="14">
        <v>7</v>
      </c>
      <c r="B11" s="24" t="s">
        <v>1879</v>
      </c>
      <c r="C11" s="14"/>
      <c r="D11" s="14"/>
      <c r="E11" s="14"/>
      <c r="F11" s="38" t="s">
        <v>13</v>
      </c>
      <c r="G11" s="360">
        <v>5003.3100000000004</v>
      </c>
      <c r="H11" s="360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">
      <c r="A12" s="14">
        <v>8</v>
      </c>
      <c r="B12" s="24" t="s">
        <v>1871</v>
      </c>
      <c r="C12" s="14"/>
      <c r="D12" s="14"/>
      <c r="E12" s="14"/>
      <c r="F12" s="14" t="s">
        <v>13</v>
      </c>
      <c r="G12" s="346">
        <v>71.81</v>
      </c>
      <c r="H12" s="347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3">
      <c r="A13" s="14">
        <v>9</v>
      </c>
      <c r="B13" s="24" t="s">
        <v>1890</v>
      </c>
      <c r="C13" s="14"/>
      <c r="D13" s="14"/>
      <c r="E13" s="14"/>
      <c r="F13" s="14" t="s">
        <v>13</v>
      </c>
      <c r="G13" s="346">
        <v>88.32</v>
      </c>
      <c r="H13" s="347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14">
        <v>10</v>
      </c>
      <c r="B14" s="24" t="s">
        <v>1884</v>
      </c>
      <c r="C14" s="14"/>
      <c r="D14" s="14"/>
      <c r="E14" s="14"/>
      <c r="F14" s="14" t="s">
        <v>13</v>
      </c>
      <c r="G14" s="346">
        <v>887.58</v>
      </c>
      <c r="H14" s="347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14">
        <v>11</v>
      </c>
      <c r="B15" s="24" t="s">
        <v>1872</v>
      </c>
      <c r="C15" s="14"/>
      <c r="D15" s="14"/>
      <c r="E15" s="14"/>
      <c r="F15" s="14" t="s">
        <v>13</v>
      </c>
      <c r="G15" s="346">
        <v>71.81</v>
      </c>
      <c r="H15" s="347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>
        <v>12</v>
      </c>
      <c r="B16" s="24" t="s">
        <v>1885</v>
      </c>
      <c r="C16" s="14"/>
      <c r="D16" s="14"/>
      <c r="E16" s="14"/>
      <c r="F16" s="14" t="s">
        <v>13</v>
      </c>
      <c r="G16" s="346">
        <v>887.58</v>
      </c>
      <c r="H16" s="347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>
        <v>13</v>
      </c>
      <c r="B17" s="24" t="s">
        <v>1892</v>
      </c>
      <c r="C17" s="14"/>
      <c r="D17" s="14"/>
      <c r="E17" s="14"/>
      <c r="F17" s="14" t="s">
        <v>13</v>
      </c>
      <c r="G17" s="346">
        <v>88.32</v>
      </c>
      <c r="H17" s="347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14</v>
      </c>
      <c r="B18" s="24" t="s">
        <v>1877</v>
      </c>
      <c r="C18" s="14"/>
      <c r="D18" s="14"/>
      <c r="E18" s="14"/>
      <c r="F18" s="14" t="s">
        <v>13</v>
      </c>
      <c r="G18" s="346">
        <v>2610.3000000000002</v>
      </c>
      <c r="H18" s="347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27.6" x14ac:dyDescent="0.3">
      <c r="A19" s="14">
        <v>15</v>
      </c>
      <c r="B19" s="24" t="s">
        <v>1863</v>
      </c>
      <c r="C19" s="25"/>
      <c r="D19" s="14"/>
      <c r="E19" s="14"/>
      <c r="F19" s="14" t="s">
        <v>13</v>
      </c>
      <c r="G19" s="346">
        <v>313</v>
      </c>
      <c r="H19" s="347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>
        <v>16</v>
      </c>
      <c r="B20" s="24" t="s">
        <v>1895</v>
      </c>
      <c r="C20" s="25"/>
      <c r="D20" s="14"/>
      <c r="E20" s="14"/>
      <c r="F20" s="14" t="s">
        <v>13</v>
      </c>
      <c r="G20" s="346">
        <v>201.43</v>
      </c>
      <c r="H20" s="347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27.6" x14ac:dyDescent="0.3">
      <c r="A21" s="14">
        <v>17</v>
      </c>
      <c r="B21" s="24" t="s">
        <v>1886</v>
      </c>
      <c r="C21" s="25"/>
      <c r="D21" s="14"/>
      <c r="E21" s="14"/>
      <c r="F21" s="14" t="s">
        <v>13</v>
      </c>
      <c r="G21" s="346">
        <v>887.58</v>
      </c>
      <c r="H21" s="347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7.6" x14ac:dyDescent="0.3">
      <c r="A22" s="14">
        <v>18</v>
      </c>
      <c r="B22" s="24" t="s">
        <v>1867</v>
      </c>
      <c r="C22" s="25"/>
      <c r="D22" s="14"/>
      <c r="E22" s="14"/>
      <c r="F22" s="14" t="s">
        <v>13</v>
      </c>
      <c r="G22" s="346">
        <f>7052.91+71.81</f>
        <v>7124.72</v>
      </c>
      <c r="H22" s="347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7.6" x14ac:dyDescent="0.3">
      <c r="A23" s="14">
        <v>19</v>
      </c>
      <c r="B23" s="24" t="s">
        <v>1889</v>
      </c>
      <c r="C23" s="25"/>
      <c r="D23" s="14"/>
      <c r="E23" s="14"/>
      <c r="F23" s="14" t="s">
        <v>13</v>
      </c>
      <c r="G23" s="346">
        <v>119.92</v>
      </c>
      <c r="H23" s="347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7.6" x14ac:dyDescent="0.3">
      <c r="A24" s="14">
        <v>20</v>
      </c>
      <c r="B24" s="24" t="s">
        <v>1866</v>
      </c>
      <c r="C24" s="25"/>
      <c r="D24" s="14"/>
      <c r="E24" s="14"/>
      <c r="F24" s="14" t="s">
        <v>13</v>
      </c>
      <c r="G24" s="346">
        <v>493.12</v>
      </c>
      <c r="H24" s="347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7.6" x14ac:dyDescent="0.3">
      <c r="A25" s="14">
        <v>21</v>
      </c>
      <c r="B25" s="24" t="s">
        <v>1878</v>
      </c>
      <c r="C25" s="25"/>
      <c r="D25" s="14"/>
      <c r="E25" s="14"/>
      <c r="F25" s="14" t="s">
        <v>13</v>
      </c>
      <c r="G25" s="346">
        <v>172.4</v>
      </c>
      <c r="H25" s="347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27.6" x14ac:dyDescent="0.3">
      <c r="A26" s="14">
        <v>22</v>
      </c>
      <c r="B26" s="24" t="s">
        <v>1880</v>
      </c>
      <c r="C26" s="25"/>
      <c r="D26" s="14"/>
      <c r="E26" s="14"/>
      <c r="F26" s="14" t="s">
        <v>13</v>
      </c>
      <c r="G26" s="346">
        <v>5003.3100000000004</v>
      </c>
      <c r="H26" s="347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27.6" x14ac:dyDescent="0.3">
      <c r="A27" s="14">
        <v>23</v>
      </c>
      <c r="B27" s="24" t="s">
        <v>1883</v>
      </c>
      <c r="C27" s="25"/>
      <c r="D27" s="14"/>
      <c r="E27" s="14"/>
      <c r="F27" s="14" t="s">
        <v>13</v>
      </c>
      <c r="G27" s="346">
        <v>731.98</v>
      </c>
      <c r="H27" s="347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24</v>
      </c>
      <c r="B28" s="24" t="s">
        <v>1891</v>
      </c>
      <c r="C28" s="25"/>
      <c r="D28" s="14"/>
      <c r="E28" s="14"/>
      <c r="F28" s="14" t="s">
        <v>13</v>
      </c>
      <c r="G28" s="346">
        <v>88.32</v>
      </c>
      <c r="H28" s="347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>
        <v>25</v>
      </c>
      <c r="B29" s="24" t="s">
        <v>1887</v>
      </c>
      <c r="C29" s="25"/>
      <c r="D29" s="14"/>
      <c r="E29" s="14"/>
      <c r="F29" s="14" t="s">
        <v>13</v>
      </c>
      <c r="G29" s="346">
        <v>887.58</v>
      </c>
      <c r="H29" s="347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26</v>
      </c>
      <c r="B30" s="13" t="s">
        <v>1870</v>
      </c>
      <c r="C30" s="25"/>
      <c r="D30" s="14"/>
      <c r="E30" s="14"/>
      <c r="F30" s="14" t="s">
        <v>13</v>
      </c>
      <c r="G30" s="346">
        <f>313+2610.3*2</f>
        <v>5533.6</v>
      </c>
      <c r="H30" s="347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>
        <v>27</v>
      </c>
      <c r="B31" s="13" t="s">
        <v>1865</v>
      </c>
      <c r="C31" s="25"/>
      <c r="D31" s="14"/>
      <c r="E31" s="14"/>
      <c r="F31" s="14" t="s">
        <v>13</v>
      </c>
      <c r="G31" s="346">
        <v>493.12</v>
      </c>
      <c r="H31" s="347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28</v>
      </c>
      <c r="B32" s="13" t="s">
        <v>1882</v>
      </c>
      <c r="C32" s="25"/>
      <c r="D32" s="14"/>
      <c r="E32" s="14"/>
      <c r="F32" s="14" t="s">
        <v>13</v>
      </c>
      <c r="G32" s="346">
        <v>731.98</v>
      </c>
      <c r="H32" s="347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29</v>
      </c>
      <c r="B33" s="13" t="s">
        <v>1864</v>
      </c>
      <c r="C33" s="25"/>
      <c r="D33" s="14"/>
      <c r="E33" s="14"/>
      <c r="F33" s="14" t="s">
        <v>13</v>
      </c>
      <c r="G33" s="346">
        <f>313+493.12+2610.3+731.98</f>
        <v>4148.3999999999996</v>
      </c>
      <c r="H33" s="347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30</v>
      </c>
      <c r="B34" s="13" t="s">
        <v>1875</v>
      </c>
      <c r="C34" s="25"/>
      <c r="D34" s="14"/>
      <c r="E34" s="14"/>
      <c r="F34" s="14" t="s">
        <v>13</v>
      </c>
      <c r="G34" s="346">
        <v>493.12</v>
      </c>
      <c r="H34" s="347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31</v>
      </c>
      <c r="B35" s="13" t="s">
        <v>1874</v>
      </c>
      <c r="C35" s="25"/>
      <c r="D35" s="14"/>
      <c r="E35" s="14"/>
      <c r="F35" s="14" t="s">
        <v>13</v>
      </c>
      <c r="G35" s="346">
        <f>7052.91+119.92</f>
        <v>7172.83</v>
      </c>
      <c r="H35" s="347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21" customHeight="1" x14ac:dyDescent="0.3">
      <c r="A36" s="14">
        <v>32</v>
      </c>
      <c r="B36" s="13" t="s">
        <v>1873</v>
      </c>
      <c r="C36" s="25"/>
      <c r="D36" s="14"/>
      <c r="E36" s="14"/>
      <c r="F36" s="14" t="s">
        <v>13</v>
      </c>
      <c r="G36" s="346">
        <v>71.81</v>
      </c>
      <c r="H36" s="347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21" customHeight="1" x14ac:dyDescent="0.3">
      <c r="A37" s="14">
        <v>33</v>
      </c>
      <c r="B37" s="13" t="s">
        <v>1881</v>
      </c>
      <c r="C37" s="25"/>
      <c r="D37" s="14"/>
      <c r="E37" s="14"/>
      <c r="F37" s="14" t="s">
        <v>13</v>
      </c>
      <c r="G37" s="346">
        <f>172.4+5003.31+731.98+887.58</f>
        <v>6795.27</v>
      </c>
      <c r="H37" s="347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/>
      <c r="B38" s="22" t="s">
        <v>1896</v>
      </c>
      <c r="C38" s="14"/>
      <c r="D38" s="14"/>
      <c r="E38" s="14"/>
      <c r="F38" s="14"/>
      <c r="G38" s="343"/>
      <c r="H38" s="344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>
        <v>34</v>
      </c>
      <c r="B39" s="13" t="s">
        <v>1903</v>
      </c>
      <c r="C39" s="14"/>
      <c r="D39" s="14"/>
      <c r="E39" s="14"/>
      <c r="F39" s="14" t="s">
        <v>13</v>
      </c>
      <c r="G39" s="346">
        <v>25.6</v>
      </c>
      <c r="H39" s="347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4">
        <v>35</v>
      </c>
      <c r="B40" s="13" t="s">
        <v>1904</v>
      </c>
      <c r="C40" s="14"/>
      <c r="D40" s="14"/>
      <c r="E40" s="14"/>
      <c r="F40" s="14" t="s">
        <v>13</v>
      </c>
      <c r="G40" s="346">
        <v>25.6</v>
      </c>
      <c r="H40" s="347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3">
      <c r="A41" s="14">
        <v>36</v>
      </c>
      <c r="B41" s="13" t="s">
        <v>1905</v>
      </c>
      <c r="C41" s="14"/>
      <c r="D41" s="14"/>
      <c r="E41" s="14"/>
      <c r="F41" s="14" t="s">
        <v>13</v>
      </c>
      <c r="G41" s="346">
        <v>25.6</v>
      </c>
      <c r="H41" s="347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14">
        <v>37</v>
      </c>
      <c r="B42" s="13" t="s">
        <v>1897</v>
      </c>
      <c r="C42" s="25"/>
      <c r="D42" s="14"/>
      <c r="E42" s="14"/>
      <c r="F42" s="14" t="s">
        <v>13</v>
      </c>
      <c r="G42" s="346">
        <f>5395.95+128.48+328.21+467.85+44.08+3.47+4683.31+114.43+750.38+37.07+36.18+5.61+1.07+4352.05+127.84+5.3+1.06</f>
        <v>16482.34</v>
      </c>
      <c r="H42" s="347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3">
      <c r="A43" s="14">
        <v>38</v>
      </c>
      <c r="B43" s="13" t="s">
        <v>1906</v>
      </c>
      <c r="C43" s="25"/>
      <c r="D43" s="14"/>
      <c r="E43" s="14"/>
      <c r="F43" s="14" t="s">
        <v>13</v>
      </c>
      <c r="G43" s="346">
        <v>25.6</v>
      </c>
      <c r="H43" s="347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14">
        <v>39</v>
      </c>
      <c r="B44" s="13" t="s">
        <v>1898</v>
      </c>
      <c r="C44" s="25"/>
      <c r="D44" s="14"/>
      <c r="E44" s="14"/>
      <c r="F44" s="14" t="s">
        <v>13</v>
      </c>
      <c r="G44" s="346">
        <f>5395.95+128.48+328.21+44.08+4683.31+114.43+750.38+37.07+5.61+4352.05+127.84+5.3</f>
        <v>15972.71</v>
      </c>
      <c r="H44" s="347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3">
      <c r="A45" s="14">
        <v>40</v>
      </c>
      <c r="B45" s="13" t="s">
        <v>1899</v>
      </c>
      <c r="C45" s="25"/>
      <c r="D45" s="14"/>
      <c r="E45" s="14"/>
      <c r="F45" s="14" t="s">
        <v>13</v>
      </c>
      <c r="G45" s="346">
        <f>5395.95+128.48+328.21+44.08+4683.31+114.43+750.38+37.07+5.61+4352.05+127.84+5.3</f>
        <v>15972.71</v>
      </c>
      <c r="H45" s="347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3">
      <c r="A46" s="14">
        <v>41</v>
      </c>
      <c r="B46" s="24" t="s">
        <v>1900</v>
      </c>
      <c r="C46" s="14"/>
      <c r="D46" s="14"/>
      <c r="E46" s="14"/>
      <c r="F46" s="14" t="s">
        <v>13</v>
      </c>
      <c r="G46" s="346">
        <f>5395.95+328.21+25.6+44.08+4683.31+750.38+37.07+5.61+4352.05+5.3</f>
        <v>15627.560000000001</v>
      </c>
      <c r="H46" s="347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4">
        <v>42</v>
      </c>
      <c r="B47" s="24" t="s">
        <v>1901</v>
      </c>
      <c r="C47" s="14"/>
      <c r="D47" s="14"/>
      <c r="E47" s="14"/>
      <c r="F47" s="14" t="s">
        <v>13</v>
      </c>
      <c r="G47" s="346">
        <f>128.48+114.43+127.84</f>
        <v>370.75</v>
      </c>
      <c r="H47" s="347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3">
      <c r="A48" s="14">
        <v>43</v>
      </c>
      <c r="B48" s="13" t="s">
        <v>1902</v>
      </c>
      <c r="C48" s="25"/>
      <c r="D48" s="14"/>
      <c r="E48" s="14"/>
      <c r="F48" s="14" t="s">
        <v>13</v>
      </c>
      <c r="G48" s="346">
        <f>467.85+3.47+36.18+1.07+1.06</f>
        <v>509.63000000000005</v>
      </c>
      <c r="H48" s="347"/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3">
      <c r="A49" s="14">
        <v>44</v>
      </c>
      <c r="B49" s="13" t="s">
        <v>1913</v>
      </c>
      <c r="C49" s="25"/>
      <c r="D49" s="14"/>
      <c r="E49" s="14"/>
      <c r="F49" s="14" t="s">
        <v>13</v>
      </c>
      <c r="G49" s="346">
        <v>38.74</v>
      </c>
      <c r="H49" s="347"/>
      <c r="I49" s="15"/>
      <c r="J49" s="15"/>
      <c r="K49" s="15"/>
      <c r="L49" s="15"/>
      <c r="M49" s="15"/>
      <c r="N49" s="15"/>
      <c r="O49" s="15"/>
      <c r="P49" s="15"/>
      <c r="Q49" s="15"/>
    </row>
    <row r="50" spans="1:17" x14ac:dyDescent="0.3">
      <c r="A50" s="14"/>
      <c r="B50" s="22" t="s">
        <v>1907</v>
      </c>
      <c r="C50" s="25"/>
      <c r="D50" s="14"/>
      <c r="E50" s="14"/>
      <c r="F50" s="14"/>
      <c r="G50" s="346"/>
      <c r="H50" s="347"/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3">
      <c r="A51" s="14">
        <v>45</v>
      </c>
      <c r="B51" s="13" t="s">
        <v>1903</v>
      </c>
      <c r="C51" s="14"/>
      <c r="D51" s="14"/>
      <c r="E51" s="14"/>
      <c r="F51" s="14" t="s">
        <v>13</v>
      </c>
      <c r="G51" s="346">
        <v>23.86</v>
      </c>
      <c r="H51" s="347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3">
      <c r="A52" s="14">
        <v>46</v>
      </c>
      <c r="B52" s="13" t="s">
        <v>1904</v>
      </c>
      <c r="C52" s="14"/>
      <c r="D52" s="14"/>
      <c r="E52" s="14"/>
      <c r="F52" s="14" t="s">
        <v>13</v>
      </c>
      <c r="G52" s="346">
        <v>23.86</v>
      </c>
      <c r="H52" s="347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3">
      <c r="A53" s="14">
        <v>47</v>
      </c>
      <c r="B53" s="13" t="s">
        <v>1905</v>
      </c>
      <c r="C53" s="14"/>
      <c r="D53" s="14"/>
      <c r="E53" s="14"/>
      <c r="F53" s="14" t="s">
        <v>13</v>
      </c>
      <c r="G53" s="346">
        <v>23.86</v>
      </c>
      <c r="H53" s="347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3">
      <c r="A54" s="14">
        <v>48</v>
      </c>
      <c r="B54" s="13" t="s">
        <v>1897</v>
      </c>
      <c r="C54" s="25"/>
      <c r="D54" s="14"/>
      <c r="E54" s="14"/>
      <c r="F54" s="14" t="s">
        <v>13</v>
      </c>
      <c r="G54" s="346">
        <f>5.41+5.4+5.47</f>
        <v>16.28</v>
      </c>
      <c r="H54" s="347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3">
      <c r="A55" s="14">
        <v>49</v>
      </c>
      <c r="B55" s="13" t="s">
        <v>1909</v>
      </c>
      <c r="C55" s="25"/>
      <c r="D55" s="14"/>
      <c r="E55" s="14"/>
      <c r="F55" s="14" t="s">
        <v>13</v>
      </c>
      <c r="G55" s="346">
        <f>1367.06+158.34+43.45+1341.54+12.92+951.51</f>
        <v>3874.8199999999997</v>
      </c>
      <c r="H55" s="347"/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3">
      <c r="A56" s="14">
        <v>50</v>
      </c>
      <c r="B56" s="13" t="s">
        <v>1908</v>
      </c>
      <c r="C56" s="25"/>
      <c r="D56" s="14"/>
      <c r="E56" s="14"/>
      <c r="F56" s="14" t="s">
        <v>13</v>
      </c>
      <c r="G56" s="346">
        <f>655.46+501.9+21.71+27.67+747.22+10.27+27.51+454.29+19.61</f>
        <v>2465.6400000000003</v>
      </c>
      <c r="H56" s="347"/>
      <c r="I56" s="7"/>
      <c r="J56" s="15"/>
      <c r="K56" s="15"/>
      <c r="L56" s="15"/>
      <c r="M56" s="15"/>
      <c r="N56" s="15"/>
      <c r="O56" s="15"/>
      <c r="P56" s="15"/>
      <c r="Q56" s="15"/>
    </row>
    <row r="57" spans="1:17" x14ac:dyDescent="0.3">
      <c r="A57" s="14">
        <v>51</v>
      </c>
      <c r="B57" s="13" t="s">
        <v>1906</v>
      </c>
      <c r="C57" s="25"/>
      <c r="D57" s="14"/>
      <c r="E57" s="14"/>
      <c r="F57" s="14" t="s">
        <v>13</v>
      </c>
      <c r="G57" s="346">
        <v>23.86</v>
      </c>
      <c r="H57" s="347"/>
      <c r="I57" s="7"/>
      <c r="J57" s="15"/>
      <c r="K57" s="15"/>
      <c r="L57" s="15"/>
      <c r="M57" s="15"/>
      <c r="N57" s="15"/>
      <c r="O57" s="15"/>
      <c r="P57" s="15"/>
      <c r="Q57" s="15"/>
    </row>
    <row r="58" spans="1:17" x14ac:dyDescent="0.3">
      <c r="A58" s="14">
        <v>52</v>
      </c>
      <c r="B58" s="13" t="s">
        <v>1898</v>
      </c>
      <c r="C58" s="25"/>
      <c r="D58" s="14"/>
      <c r="E58" s="14"/>
      <c r="F58" s="14" t="s">
        <v>13</v>
      </c>
      <c r="G58" s="346">
        <f>655.46+501.9+21.71+27.67+747.22+10.27+27.51+454.29+19.61</f>
        <v>2465.6400000000003</v>
      </c>
      <c r="H58" s="347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3">
      <c r="A59" s="14">
        <v>53</v>
      </c>
      <c r="B59" s="13" t="s">
        <v>1899</v>
      </c>
      <c r="C59" s="25"/>
      <c r="D59" s="14"/>
      <c r="E59" s="14"/>
      <c r="F59" s="14" t="s">
        <v>13</v>
      </c>
      <c r="G59" s="346">
        <f>655.46+501.9+21.71+27.67+747.22+10.27+27.51+454.29+19.61</f>
        <v>2465.6400000000003</v>
      </c>
      <c r="H59" s="347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3">
      <c r="A60" s="14">
        <v>54</v>
      </c>
      <c r="B60" s="24" t="s">
        <v>1900</v>
      </c>
      <c r="C60" s="14"/>
      <c r="D60" s="14"/>
      <c r="E60" s="14"/>
      <c r="F60" s="14" t="s">
        <v>13</v>
      </c>
      <c r="G60" s="346">
        <f>655.46+501.9+21.71+23.86+27.67+747.22+10.27+27.51+454.29+19.61</f>
        <v>2489.5000000000005</v>
      </c>
      <c r="H60" s="347"/>
      <c r="I60" s="15"/>
      <c r="J60" s="15"/>
      <c r="K60" s="15"/>
      <c r="L60" s="15"/>
      <c r="M60" s="15"/>
      <c r="N60" s="15"/>
      <c r="O60" s="15"/>
      <c r="P60" s="15"/>
      <c r="Q60" s="15"/>
    </row>
    <row r="61" spans="1:17" x14ac:dyDescent="0.3">
      <c r="A61" s="14">
        <v>55</v>
      </c>
      <c r="B61" s="13" t="s">
        <v>1902</v>
      </c>
      <c r="C61" s="25"/>
      <c r="D61" s="14"/>
      <c r="E61" s="14"/>
      <c r="F61" s="14" t="s">
        <v>13</v>
      </c>
      <c r="G61" s="346">
        <f>1367.06+158.34+43.45+5.41+1341.54+12.92+5.4+951.51+5.47</f>
        <v>3891.1</v>
      </c>
      <c r="H61" s="347"/>
      <c r="I61" s="15"/>
      <c r="J61" s="15"/>
      <c r="K61" s="15"/>
      <c r="L61" s="15"/>
      <c r="M61" s="15"/>
      <c r="N61" s="15"/>
      <c r="O61" s="15"/>
      <c r="P61" s="15"/>
      <c r="Q61" s="15"/>
    </row>
    <row r="62" spans="1:17" x14ac:dyDescent="0.3">
      <c r="A62" s="14"/>
      <c r="B62" s="22" t="s">
        <v>1910</v>
      </c>
      <c r="C62" s="14"/>
      <c r="D62" s="14"/>
      <c r="E62" s="14"/>
      <c r="F62" s="14"/>
      <c r="G62" s="343"/>
      <c r="H62" s="344"/>
      <c r="I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4">
        <v>56</v>
      </c>
      <c r="B63" s="13" t="s">
        <v>1903</v>
      </c>
      <c r="C63" s="14"/>
      <c r="D63" s="14"/>
      <c r="E63" s="14"/>
      <c r="F63" s="14" t="s">
        <v>13</v>
      </c>
      <c r="G63" s="346">
        <v>51.93</v>
      </c>
      <c r="H63" s="347"/>
      <c r="I63" s="15"/>
      <c r="J63" s="15"/>
      <c r="K63" s="15"/>
      <c r="L63" s="15"/>
      <c r="M63" s="15"/>
      <c r="N63" s="15"/>
      <c r="O63" s="15"/>
      <c r="P63" s="15"/>
      <c r="Q63" s="15"/>
    </row>
    <row r="64" spans="1:17" x14ac:dyDescent="0.3">
      <c r="A64" s="14">
        <v>57</v>
      </c>
      <c r="B64" s="13" t="s">
        <v>1904</v>
      </c>
      <c r="C64" s="14"/>
      <c r="D64" s="14"/>
      <c r="E64" s="14"/>
      <c r="F64" s="14" t="s">
        <v>13</v>
      </c>
      <c r="G64" s="346">
        <v>51.93</v>
      </c>
      <c r="H64" s="347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3">
      <c r="A65" s="14">
        <v>58</v>
      </c>
      <c r="B65" s="13" t="s">
        <v>1899</v>
      </c>
      <c r="C65" s="25"/>
      <c r="D65" s="14"/>
      <c r="E65" s="14"/>
      <c r="F65" s="14" t="s">
        <v>13</v>
      </c>
      <c r="G65" s="346">
        <f>1052.25*2+97.83*2+73.74*2+25.04*2+989.24*2+53.52*2+134.31*2+0.92*2+987.51*2+54.94*2</f>
        <v>6938.5999999999995</v>
      </c>
      <c r="H65" s="347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3">
      <c r="A66" s="14">
        <v>59</v>
      </c>
      <c r="B66" s="13" t="s">
        <v>1911</v>
      </c>
      <c r="C66" s="25"/>
      <c r="D66" s="14"/>
      <c r="E66" s="14"/>
      <c r="F66" s="14" t="s">
        <v>13</v>
      </c>
      <c r="G66" s="346">
        <f>1052.25+97.83+73.74+25.04+989.24+53.52+134.31+0.92+987.51+54.94</f>
        <v>3469.2999999999997</v>
      </c>
      <c r="H66" s="347"/>
      <c r="I66" s="15"/>
      <c r="J66" s="15"/>
      <c r="K66" s="15"/>
      <c r="L66" s="15"/>
      <c r="M66" s="15"/>
      <c r="N66" s="15"/>
      <c r="O66" s="15"/>
      <c r="P66" s="15"/>
      <c r="Q66" s="15"/>
    </row>
    <row r="67" spans="1:17" x14ac:dyDescent="0.3">
      <c r="A67" s="14">
        <v>60</v>
      </c>
      <c r="B67" s="13" t="s">
        <v>1905</v>
      </c>
      <c r="C67" s="14"/>
      <c r="D67" s="14"/>
      <c r="E67" s="14"/>
      <c r="F67" s="14" t="s">
        <v>13</v>
      </c>
      <c r="G67" s="346">
        <v>51.93</v>
      </c>
      <c r="H67" s="347"/>
      <c r="I67" s="15"/>
      <c r="J67" s="15"/>
      <c r="K67" s="15"/>
      <c r="L67" s="15"/>
      <c r="M67" s="15"/>
      <c r="N67" s="15"/>
      <c r="O67" s="15"/>
      <c r="P67" s="15"/>
      <c r="Q67" s="15"/>
    </row>
    <row r="68" spans="1:17" x14ac:dyDescent="0.3">
      <c r="A68" s="14">
        <v>61</v>
      </c>
      <c r="B68" s="13" t="s">
        <v>1897</v>
      </c>
      <c r="C68" s="25"/>
      <c r="D68" s="14"/>
      <c r="E68" s="14"/>
      <c r="F68" s="14" t="s">
        <v>13</v>
      </c>
      <c r="G68" s="346">
        <f>24.72+26.08+82.64+26.31+41.8+10.64</f>
        <v>212.19</v>
      </c>
      <c r="H68" s="347"/>
      <c r="I68" s="15"/>
      <c r="J68" s="15"/>
      <c r="K68" s="15"/>
      <c r="L68" s="15"/>
      <c r="M68" s="15"/>
      <c r="N68" s="15"/>
      <c r="O68" s="15"/>
      <c r="P68" s="15"/>
      <c r="Q68" s="15"/>
    </row>
    <row r="69" spans="1:17" x14ac:dyDescent="0.3">
      <c r="A69" s="14">
        <v>62</v>
      </c>
      <c r="B69" s="13" t="s">
        <v>1906</v>
      </c>
      <c r="C69" s="25"/>
      <c r="D69" s="14"/>
      <c r="E69" s="14"/>
      <c r="F69" s="14" t="s">
        <v>13</v>
      </c>
      <c r="G69" s="346">
        <v>51.93</v>
      </c>
      <c r="H69" s="347"/>
      <c r="I69" s="15"/>
      <c r="J69" s="15"/>
      <c r="K69" s="15"/>
      <c r="L69" s="15"/>
      <c r="M69" s="15"/>
      <c r="N69" s="15"/>
      <c r="O69" s="15"/>
      <c r="P69" s="15"/>
      <c r="Q69" s="15"/>
    </row>
    <row r="70" spans="1:17" x14ac:dyDescent="0.3">
      <c r="A70" s="14">
        <v>63</v>
      </c>
      <c r="B70" s="13" t="s">
        <v>1912</v>
      </c>
      <c r="C70" s="25"/>
      <c r="D70" s="14"/>
      <c r="E70" s="14"/>
      <c r="F70" s="14" t="s">
        <v>13</v>
      </c>
      <c r="G70" s="346">
        <v>82.64</v>
      </c>
      <c r="H70" s="347"/>
      <c r="I70" s="15"/>
      <c r="J70" s="15"/>
      <c r="K70" s="15"/>
      <c r="L70" s="15"/>
      <c r="M70" s="15"/>
      <c r="N70" s="15"/>
      <c r="O70" s="15"/>
      <c r="P70" s="15"/>
      <c r="Q70" s="15"/>
    </row>
    <row r="71" spans="1:17" x14ac:dyDescent="0.3">
      <c r="A71" s="14">
        <v>64</v>
      </c>
      <c r="B71" s="13" t="s">
        <v>1898</v>
      </c>
      <c r="C71" s="25"/>
      <c r="D71" s="14"/>
      <c r="E71" s="14"/>
      <c r="F71" s="14" t="s">
        <v>13</v>
      </c>
      <c r="G71" s="346">
        <f>1052.25+97.83+73.74+25.04+989.24+53.52+134.31+0.92+987.51+54.94</f>
        <v>3469.2999999999997</v>
      </c>
      <c r="H71" s="347"/>
      <c r="I71" s="15"/>
      <c r="J71" s="15"/>
      <c r="K71" s="15"/>
      <c r="L71" s="15"/>
      <c r="M71" s="15"/>
      <c r="N71" s="15"/>
      <c r="O71" s="15"/>
      <c r="P71" s="15"/>
      <c r="Q71" s="15"/>
    </row>
    <row r="72" spans="1:17" x14ac:dyDescent="0.3">
      <c r="A72" s="14">
        <v>65</v>
      </c>
      <c r="B72" s="24" t="s">
        <v>1900</v>
      </c>
      <c r="C72" s="14"/>
      <c r="D72" s="14"/>
      <c r="E72" s="14"/>
      <c r="F72" s="14" t="s">
        <v>13</v>
      </c>
      <c r="G72" s="346">
        <f>1052.25+73.74+25.04+51.93+989.24+134.31+0.92+987.51</f>
        <v>3314.9399999999996</v>
      </c>
      <c r="H72" s="347"/>
      <c r="I72" s="15"/>
      <c r="J72" s="15"/>
      <c r="K72" s="15"/>
      <c r="L72" s="15"/>
      <c r="M72" s="15"/>
      <c r="N72" s="15"/>
      <c r="O72" s="15"/>
      <c r="P72" s="15"/>
      <c r="Q72" s="15"/>
    </row>
    <row r="73" spans="1:17" x14ac:dyDescent="0.3">
      <c r="A73" s="14">
        <v>66</v>
      </c>
      <c r="B73" s="24" t="s">
        <v>1901</v>
      </c>
      <c r="C73" s="14"/>
      <c r="D73" s="14"/>
      <c r="E73" s="14"/>
      <c r="F73" s="14" t="s">
        <v>13</v>
      </c>
      <c r="G73" s="346">
        <f>97.83+53.52+54.94</f>
        <v>206.29</v>
      </c>
      <c r="H73" s="347"/>
      <c r="I73" s="15"/>
      <c r="J73" s="15"/>
      <c r="K73" s="15"/>
      <c r="L73" s="15"/>
      <c r="M73" s="15"/>
      <c r="N73" s="15"/>
      <c r="O73" s="15"/>
      <c r="P73" s="15"/>
      <c r="Q73" s="15"/>
    </row>
    <row r="74" spans="1:17" x14ac:dyDescent="0.3">
      <c r="A74" s="14">
        <v>67</v>
      </c>
      <c r="B74" s="13" t="s">
        <v>1902</v>
      </c>
      <c r="C74" s="25"/>
      <c r="D74" s="14"/>
      <c r="E74" s="14"/>
      <c r="F74" s="14" t="s">
        <v>13</v>
      </c>
      <c r="G74" s="346">
        <f>24.72+26.08+82.64+26.31+41.8+10.64</f>
        <v>212.19</v>
      </c>
      <c r="H74" s="347"/>
      <c r="I74" s="15"/>
      <c r="J74" s="15"/>
      <c r="K74" s="15"/>
      <c r="L74" s="15"/>
      <c r="M74" s="15"/>
      <c r="N74" s="15"/>
      <c r="O74" s="15"/>
      <c r="P74" s="15"/>
      <c r="Q74" s="15"/>
    </row>
    <row r="75" spans="1:17" x14ac:dyDescent="0.3">
      <c r="A75" s="14"/>
      <c r="B75" s="34" t="s">
        <v>1914</v>
      </c>
      <c r="C75" s="14"/>
      <c r="D75" s="14"/>
      <c r="E75" s="14"/>
      <c r="F75" s="14"/>
      <c r="G75" s="343"/>
      <c r="H75" s="344"/>
      <c r="I75" s="15"/>
      <c r="J75" s="15"/>
      <c r="K75" s="15"/>
      <c r="L75" s="15"/>
      <c r="M75" s="15"/>
      <c r="N75" s="15"/>
      <c r="O75" s="15"/>
      <c r="P75" s="15"/>
      <c r="Q75" s="15"/>
    </row>
    <row r="76" spans="1:17" x14ac:dyDescent="0.3">
      <c r="A76" s="14">
        <v>68</v>
      </c>
      <c r="B76" s="13" t="s">
        <v>1915</v>
      </c>
      <c r="C76" s="25"/>
      <c r="D76" s="14"/>
      <c r="E76" s="14"/>
      <c r="F76" s="14" t="s">
        <v>13</v>
      </c>
      <c r="G76" s="346">
        <f>338.75+1235.34+7120.11</f>
        <v>8694.1999999999989</v>
      </c>
      <c r="H76" s="347"/>
      <c r="I76" s="15"/>
      <c r="J76" s="15"/>
      <c r="K76" s="15"/>
      <c r="L76" s="15"/>
      <c r="M76" s="15"/>
      <c r="N76" s="15"/>
      <c r="O76" s="15"/>
      <c r="P76" s="15"/>
      <c r="Q76" s="15"/>
    </row>
    <row r="77" spans="1:17" x14ac:dyDescent="0.3">
      <c r="A77" s="14">
        <v>69</v>
      </c>
      <c r="B77" s="13" t="s">
        <v>1916</v>
      </c>
      <c r="C77" s="25"/>
      <c r="D77" s="14"/>
      <c r="E77" s="14"/>
      <c r="F77" s="14" t="s">
        <v>13</v>
      </c>
      <c r="G77" s="346">
        <f>1235.34</f>
        <v>1235.3399999999999</v>
      </c>
      <c r="H77" s="347"/>
      <c r="I77" s="15"/>
      <c r="J77" s="15"/>
      <c r="K77" s="15"/>
      <c r="L77" s="15"/>
      <c r="M77" s="15"/>
      <c r="N77" s="15"/>
      <c r="O77" s="15"/>
      <c r="P77" s="15"/>
      <c r="Q77" s="15"/>
    </row>
    <row r="78" spans="1:17" x14ac:dyDescent="0.3">
      <c r="A78" s="14">
        <v>70</v>
      </c>
      <c r="B78" s="13" t="s">
        <v>1918</v>
      </c>
      <c r="C78" s="25"/>
      <c r="D78" s="14"/>
      <c r="E78" s="14"/>
      <c r="F78" s="14" t="s">
        <v>13</v>
      </c>
      <c r="G78" s="346">
        <f>13785.43</f>
        <v>13785.43</v>
      </c>
      <c r="H78" s="347"/>
      <c r="I78" s="15"/>
      <c r="J78" s="15"/>
      <c r="K78" s="15"/>
      <c r="L78" s="15"/>
      <c r="M78" s="15"/>
      <c r="N78" s="15"/>
      <c r="O78" s="15"/>
      <c r="P78" s="15"/>
      <c r="Q78" s="15"/>
    </row>
    <row r="79" spans="1:17" x14ac:dyDescent="0.3">
      <c r="A79" s="14">
        <v>71</v>
      </c>
      <c r="B79" s="24" t="s">
        <v>1917</v>
      </c>
      <c r="C79" s="14"/>
      <c r="D79" s="14"/>
      <c r="E79" s="14"/>
      <c r="F79" s="14" t="s">
        <v>13</v>
      </c>
      <c r="G79" s="346">
        <f>1235.34</f>
        <v>1235.3399999999999</v>
      </c>
      <c r="H79" s="347"/>
      <c r="I79" s="15"/>
      <c r="J79" s="15"/>
      <c r="K79" s="15"/>
      <c r="L79" s="15"/>
      <c r="M79" s="15"/>
      <c r="N79" s="15"/>
      <c r="O79" s="15"/>
      <c r="P79" s="15"/>
      <c r="Q79" s="15"/>
    </row>
    <row r="80" spans="1:17" x14ac:dyDescent="0.3">
      <c r="A80" s="14"/>
      <c r="B80" s="34" t="s">
        <v>1919</v>
      </c>
      <c r="C80" s="14"/>
      <c r="D80" s="14"/>
      <c r="E80" s="14"/>
      <c r="F80" s="14"/>
      <c r="G80" s="343"/>
      <c r="H80" s="344"/>
      <c r="I80" s="15"/>
      <c r="J80" s="15"/>
      <c r="K80" s="15"/>
      <c r="L80" s="15"/>
      <c r="M80" s="15"/>
      <c r="N80" s="15"/>
      <c r="O80" s="15"/>
      <c r="P80" s="15"/>
      <c r="Q80" s="15"/>
    </row>
    <row r="81" spans="1:17" x14ac:dyDescent="0.3">
      <c r="A81" s="14">
        <v>72</v>
      </c>
      <c r="B81" s="13" t="s">
        <v>1920</v>
      </c>
      <c r="C81" s="25" t="s">
        <v>1921</v>
      </c>
      <c r="D81" s="14"/>
      <c r="E81" s="14"/>
      <c r="F81" s="14" t="s">
        <v>98</v>
      </c>
      <c r="G81" s="348">
        <v>1</v>
      </c>
      <c r="H81" s="349"/>
      <c r="I81" s="15"/>
      <c r="J81" s="15"/>
      <c r="K81" s="15"/>
      <c r="L81" s="15"/>
      <c r="M81" s="15"/>
      <c r="N81" s="15"/>
      <c r="O81" s="15"/>
      <c r="P81" s="15"/>
      <c r="Q81" s="15"/>
    </row>
    <row r="82" spans="1:17" x14ac:dyDescent="0.3">
      <c r="A82" s="14">
        <v>73</v>
      </c>
      <c r="B82" s="13" t="s">
        <v>1922</v>
      </c>
      <c r="C82" s="25" t="s">
        <v>1921</v>
      </c>
      <c r="D82" s="14"/>
      <c r="E82" s="14"/>
      <c r="F82" s="14" t="s">
        <v>98</v>
      </c>
      <c r="G82" s="348">
        <v>1</v>
      </c>
      <c r="H82" s="349"/>
      <c r="I82" s="15"/>
      <c r="J82" s="15"/>
      <c r="K82" s="15"/>
      <c r="L82" s="15"/>
      <c r="M82" s="15"/>
      <c r="N82" s="15"/>
      <c r="O82" s="15"/>
      <c r="P82" s="15"/>
      <c r="Q82" s="15"/>
    </row>
    <row r="83" spans="1:17" x14ac:dyDescent="0.3">
      <c r="A83" s="14">
        <v>74</v>
      </c>
      <c r="B83" s="13" t="s">
        <v>1923</v>
      </c>
      <c r="C83" s="25" t="s">
        <v>1921</v>
      </c>
      <c r="D83" s="14"/>
      <c r="E83" s="14"/>
      <c r="F83" s="14" t="s">
        <v>98</v>
      </c>
      <c r="G83" s="348">
        <v>1</v>
      </c>
      <c r="H83" s="349"/>
      <c r="I83" s="15"/>
      <c r="J83" s="15"/>
      <c r="K83" s="15"/>
      <c r="L83" s="15"/>
      <c r="M83" s="15"/>
      <c r="N83" s="15"/>
      <c r="O83" s="15"/>
      <c r="P83" s="15"/>
      <c r="Q83" s="15"/>
    </row>
    <row r="84" spans="1:17" ht="27.6" x14ac:dyDescent="0.3">
      <c r="A84" s="14">
        <v>75</v>
      </c>
      <c r="B84" s="24" t="s">
        <v>1929</v>
      </c>
      <c r="C84" s="25" t="s">
        <v>1921</v>
      </c>
      <c r="D84" s="14"/>
      <c r="E84" s="14"/>
      <c r="F84" s="14" t="s">
        <v>98</v>
      </c>
      <c r="G84" s="348">
        <v>6</v>
      </c>
      <c r="H84" s="349"/>
      <c r="I84" s="15"/>
      <c r="J84" s="15"/>
      <c r="K84" s="15"/>
      <c r="L84" s="15"/>
      <c r="M84" s="15"/>
      <c r="N84" s="15"/>
      <c r="O84" s="15"/>
      <c r="P84" s="15"/>
      <c r="Q84" s="15"/>
    </row>
    <row r="85" spans="1:17" ht="27.6" x14ac:dyDescent="0.3">
      <c r="A85" s="14">
        <v>76</v>
      </c>
      <c r="B85" s="24" t="s">
        <v>1930</v>
      </c>
      <c r="C85" s="25" t="s">
        <v>1921</v>
      </c>
      <c r="D85" s="14"/>
      <c r="E85" s="14"/>
      <c r="F85" s="14" t="s">
        <v>98</v>
      </c>
      <c r="G85" s="348">
        <v>3</v>
      </c>
      <c r="H85" s="349"/>
      <c r="I85" s="15"/>
      <c r="J85" s="15"/>
      <c r="K85" s="15"/>
      <c r="L85" s="15"/>
      <c r="M85" s="15"/>
      <c r="N85" s="15"/>
      <c r="O85" s="15"/>
      <c r="P85" s="15"/>
      <c r="Q85" s="15"/>
    </row>
    <row r="86" spans="1:17" x14ac:dyDescent="0.3">
      <c r="A86" s="14">
        <v>77</v>
      </c>
      <c r="B86" s="13" t="s">
        <v>1925</v>
      </c>
      <c r="C86" s="25" t="s">
        <v>1921</v>
      </c>
      <c r="D86" s="14"/>
      <c r="E86" s="14"/>
      <c r="F86" s="14" t="s">
        <v>98</v>
      </c>
      <c r="G86" s="348">
        <v>1</v>
      </c>
      <c r="H86" s="349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27.6" x14ac:dyDescent="0.3">
      <c r="A87" s="14">
        <v>78</v>
      </c>
      <c r="B87" s="24" t="s">
        <v>1931</v>
      </c>
      <c r="C87" s="25" t="s">
        <v>1921</v>
      </c>
      <c r="D87" s="14"/>
      <c r="E87" s="14"/>
      <c r="F87" s="14" t="s">
        <v>98</v>
      </c>
      <c r="G87" s="348">
        <v>1</v>
      </c>
      <c r="H87" s="349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27.6" x14ac:dyDescent="0.3">
      <c r="A88" s="14">
        <v>79</v>
      </c>
      <c r="B88" s="24" t="s">
        <v>1932</v>
      </c>
      <c r="C88" s="25" t="s">
        <v>1921</v>
      </c>
      <c r="D88" s="14"/>
      <c r="E88" s="14"/>
      <c r="F88" s="14" t="s">
        <v>98</v>
      </c>
      <c r="G88" s="348">
        <v>1</v>
      </c>
      <c r="H88" s="349"/>
      <c r="I88" s="15"/>
      <c r="J88" s="15"/>
      <c r="K88" s="15"/>
      <c r="L88" s="15"/>
      <c r="M88" s="15"/>
      <c r="N88" s="15"/>
      <c r="O88" s="15"/>
      <c r="P88" s="15"/>
      <c r="Q88" s="15"/>
    </row>
    <row r="89" spans="1:17" ht="27.6" x14ac:dyDescent="0.3">
      <c r="A89" s="14">
        <v>80</v>
      </c>
      <c r="B89" s="24" t="s">
        <v>1933</v>
      </c>
      <c r="C89" s="25" t="s">
        <v>1921</v>
      </c>
      <c r="D89" s="14"/>
      <c r="E89" s="14"/>
      <c r="F89" s="14" t="s">
        <v>98</v>
      </c>
      <c r="G89" s="348">
        <v>1</v>
      </c>
      <c r="H89" s="349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27.6" x14ac:dyDescent="0.3">
      <c r="A90" s="14">
        <v>81</v>
      </c>
      <c r="B90" s="24" t="s">
        <v>1934</v>
      </c>
      <c r="C90" s="25" t="s">
        <v>1921</v>
      </c>
      <c r="D90" s="14"/>
      <c r="E90" s="14"/>
      <c r="F90" s="14" t="s">
        <v>98</v>
      </c>
      <c r="G90" s="348">
        <v>1</v>
      </c>
      <c r="H90" s="349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27.6" x14ac:dyDescent="0.3">
      <c r="A91" s="14">
        <v>82</v>
      </c>
      <c r="B91" s="24" t="s">
        <v>1935</v>
      </c>
      <c r="C91" s="25" t="s">
        <v>1921</v>
      </c>
      <c r="D91" s="14"/>
      <c r="E91" s="14"/>
      <c r="F91" s="14" t="s">
        <v>98</v>
      </c>
      <c r="G91" s="348">
        <v>1</v>
      </c>
      <c r="H91" s="349"/>
      <c r="I91" s="15"/>
      <c r="J91" s="15"/>
      <c r="K91" s="15"/>
      <c r="L91" s="15"/>
      <c r="M91" s="15"/>
      <c r="N91" s="15"/>
      <c r="O91" s="15"/>
      <c r="P91" s="15"/>
      <c r="Q91" s="15"/>
    </row>
    <row r="92" spans="1:17" x14ac:dyDescent="0.3">
      <c r="A92" s="14">
        <v>83</v>
      </c>
      <c r="B92" s="13" t="s">
        <v>1927</v>
      </c>
      <c r="C92" s="25" t="s">
        <v>1921</v>
      </c>
      <c r="D92" s="14"/>
      <c r="E92" s="14"/>
      <c r="F92" s="14" t="s">
        <v>98</v>
      </c>
      <c r="G92" s="348">
        <v>1</v>
      </c>
      <c r="H92" s="349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27.6" x14ac:dyDescent="0.3">
      <c r="A93" s="14">
        <v>84</v>
      </c>
      <c r="B93" s="24" t="s">
        <v>1936</v>
      </c>
      <c r="C93" s="25" t="s">
        <v>1921</v>
      </c>
      <c r="D93" s="14"/>
      <c r="E93" s="14"/>
      <c r="F93" s="14" t="s">
        <v>98</v>
      </c>
      <c r="G93" s="348">
        <v>1</v>
      </c>
      <c r="H93" s="349"/>
      <c r="I93" s="15"/>
      <c r="J93" s="15"/>
      <c r="K93" s="15"/>
      <c r="L93" s="15"/>
      <c r="M93" s="15"/>
      <c r="N93" s="15"/>
      <c r="O93" s="15"/>
      <c r="P93" s="15"/>
      <c r="Q93" s="15"/>
    </row>
    <row r="94" spans="1:17" x14ac:dyDescent="0.3">
      <c r="A94" s="14">
        <v>85</v>
      </c>
      <c r="B94" s="13" t="s">
        <v>1928</v>
      </c>
      <c r="C94" s="25" t="s">
        <v>1921</v>
      </c>
      <c r="D94" s="14"/>
      <c r="E94" s="14"/>
      <c r="F94" s="14" t="s">
        <v>98</v>
      </c>
      <c r="G94" s="348">
        <v>1</v>
      </c>
      <c r="H94" s="349"/>
      <c r="I94" s="15"/>
      <c r="J94" s="15"/>
      <c r="K94" s="15"/>
      <c r="L94" s="15"/>
      <c r="M94" s="15"/>
      <c r="N94" s="15"/>
      <c r="O94" s="15"/>
      <c r="P94" s="15"/>
      <c r="Q94" s="15"/>
    </row>
    <row r="95" spans="1:17" x14ac:dyDescent="0.3">
      <c r="A95" s="14">
        <v>86</v>
      </c>
      <c r="B95" s="13" t="s">
        <v>1924</v>
      </c>
      <c r="C95" s="25" t="s">
        <v>1921</v>
      </c>
      <c r="D95" s="14"/>
      <c r="E95" s="14"/>
      <c r="F95" s="14" t="s">
        <v>98</v>
      </c>
      <c r="G95" s="348">
        <v>1</v>
      </c>
      <c r="H95" s="349"/>
      <c r="I95" s="15"/>
      <c r="J95" s="15"/>
      <c r="K95" s="15"/>
      <c r="L95" s="15"/>
      <c r="M95" s="15"/>
      <c r="N95" s="15"/>
      <c r="O95" s="15"/>
      <c r="P95" s="15"/>
      <c r="Q95" s="15"/>
    </row>
    <row r="96" spans="1:17" x14ac:dyDescent="0.3">
      <c r="A96" s="14">
        <v>87</v>
      </c>
      <c r="B96" s="13" t="s">
        <v>1937</v>
      </c>
      <c r="C96" s="25" t="s">
        <v>1921</v>
      </c>
      <c r="D96" s="14"/>
      <c r="E96" s="14"/>
      <c r="F96" s="14" t="s">
        <v>98</v>
      </c>
      <c r="G96" s="348">
        <v>1</v>
      </c>
      <c r="H96" s="349"/>
      <c r="I96" s="15"/>
      <c r="J96" s="15"/>
      <c r="K96" s="15"/>
      <c r="L96" s="15"/>
      <c r="M96" s="15"/>
      <c r="N96" s="15"/>
      <c r="O96" s="15"/>
      <c r="P96" s="15"/>
      <c r="Q96" s="15"/>
    </row>
    <row r="97" spans="1:17" x14ac:dyDescent="0.3">
      <c r="A97" s="14">
        <v>88</v>
      </c>
      <c r="B97" s="13" t="s">
        <v>1938</v>
      </c>
      <c r="C97" s="25" t="s">
        <v>1921</v>
      </c>
      <c r="D97" s="14"/>
      <c r="E97" s="14"/>
      <c r="F97" s="14" t="s">
        <v>98</v>
      </c>
      <c r="G97" s="348">
        <v>1</v>
      </c>
      <c r="H97" s="349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3">
      <c r="A98" s="14">
        <v>89</v>
      </c>
      <c r="B98" s="13" t="s">
        <v>1939</v>
      </c>
      <c r="C98" s="25" t="s">
        <v>1921</v>
      </c>
      <c r="D98" s="14"/>
      <c r="E98" s="14"/>
      <c r="F98" s="14" t="s">
        <v>98</v>
      </c>
      <c r="G98" s="348">
        <v>1</v>
      </c>
      <c r="H98" s="349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27.6" x14ac:dyDescent="0.3">
      <c r="A99" s="14">
        <v>90</v>
      </c>
      <c r="B99" s="24" t="s">
        <v>1940</v>
      </c>
      <c r="C99" s="25" t="s">
        <v>1921</v>
      </c>
      <c r="D99" s="14"/>
      <c r="E99" s="14"/>
      <c r="F99" s="14" t="s">
        <v>98</v>
      </c>
      <c r="G99" s="348">
        <v>1</v>
      </c>
      <c r="H99" s="349"/>
      <c r="I99" s="15"/>
      <c r="J99" s="15"/>
      <c r="K99" s="15"/>
      <c r="L99" s="15"/>
      <c r="M99" s="15"/>
      <c r="N99" s="15"/>
      <c r="O99" s="15"/>
      <c r="P99" s="15"/>
      <c r="Q99" s="15"/>
    </row>
    <row r="100" spans="1:17" x14ac:dyDescent="0.3">
      <c r="A100" s="14">
        <v>91</v>
      </c>
      <c r="B100" s="13" t="s">
        <v>1924</v>
      </c>
      <c r="C100" s="25" t="s">
        <v>1921</v>
      </c>
      <c r="D100" s="14"/>
      <c r="E100" s="14"/>
      <c r="F100" s="14" t="s">
        <v>98</v>
      </c>
      <c r="G100" s="348">
        <v>2</v>
      </c>
      <c r="H100" s="349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t="27.6" x14ac:dyDescent="0.3">
      <c r="A101" s="14">
        <v>92</v>
      </c>
      <c r="B101" s="24" t="s">
        <v>1941</v>
      </c>
      <c r="C101" s="25" t="s">
        <v>1921</v>
      </c>
      <c r="D101" s="14"/>
      <c r="E101" s="14"/>
      <c r="F101" s="14" t="s">
        <v>98</v>
      </c>
      <c r="G101" s="348">
        <v>2</v>
      </c>
      <c r="H101" s="349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27.6" x14ac:dyDescent="0.3">
      <c r="A102" s="14">
        <v>93</v>
      </c>
      <c r="B102" s="24" t="s">
        <v>1942</v>
      </c>
      <c r="C102" s="25" t="s">
        <v>1921</v>
      </c>
      <c r="D102" s="14"/>
      <c r="E102" s="14"/>
      <c r="F102" s="14" t="s">
        <v>98</v>
      </c>
      <c r="G102" s="348">
        <v>1</v>
      </c>
      <c r="H102" s="349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t="27.6" x14ac:dyDescent="0.3">
      <c r="A103" s="14">
        <v>94</v>
      </c>
      <c r="B103" s="24" t="s">
        <v>1943</v>
      </c>
      <c r="C103" s="25" t="s">
        <v>1921</v>
      </c>
      <c r="D103" s="14"/>
      <c r="E103" s="14"/>
      <c r="F103" s="14" t="s">
        <v>98</v>
      </c>
      <c r="G103" s="348">
        <v>2</v>
      </c>
      <c r="H103" s="349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x14ac:dyDescent="0.3">
      <c r="A104" s="14">
        <v>95</v>
      </c>
      <c r="B104" s="13" t="s">
        <v>1944</v>
      </c>
      <c r="C104" s="25" t="s">
        <v>1921</v>
      </c>
      <c r="D104" s="14"/>
      <c r="E104" s="14"/>
      <c r="F104" s="14" t="s">
        <v>98</v>
      </c>
      <c r="G104" s="348">
        <v>1</v>
      </c>
      <c r="H104" s="349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x14ac:dyDescent="0.3">
      <c r="A105" s="14">
        <v>96</v>
      </c>
      <c r="B105" s="13" t="s">
        <v>1945</v>
      </c>
      <c r="C105" s="25" t="s">
        <v>1921</v>
      </c>
      <c r="D105" s="14"/>
      <c r="E105" s="14"/>
      <c r="F105" s="14" t="s">
        <v>98</v>
      </c>
      <c r="G105" s="348">
        <v>2</v>
      </c>
      <c r="H105" s="349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x14ac:dyDescent="0.3">
      <c r="A106" s="14">
        <v>97</v>
      </c>
      <c r="B106" s="13" t="s">
        <v>1946</v>
      </c>
      <c r="C106" s="25" t="s">
        <v>1921</v>
      </c>
      <c r="D106" s="14"/>
      <c r="E106" s="14"/>
      <c r="F106" s="14" t="s">
        <v>98</v>
      </c>
      <c r="G106" s="348">
        <v>1</v>
      </c>
      <c r="H106" s="349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x14ac:dyDescent="0.3">
      <c r="A107" s="14">
        <v>98</v>
      </c>
      <c r="B107" s="13" t="s">
        <v>1947</v>
      </c>
      <c r="C107" s="25" t="s">
        <v>1921</v>
      </c>
      <c r="D107" s="14"/>
      <c r="E107" s="14"/>
      <c r="F107" s="14" t="s">
        <v>98</v>
      </c>
      <c r="G107" s="348">
        <v>1</v>
      </c>
      <c r="H107" s="349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x14ac:dyDescent="0.3">
      <c r="A108" s="14">
        <v>99</v>
      </c>
      <c r="B108" s="13" t="s">
        <v>1948</v>
      </c>
      <c r="C108" s="25" t="s">
        <v>1921</v>
      </c>
      <c r="D108" s="14"/>
      <c r="E108" s="14"/>
      <c r="F108" s="14" t="s">
        <v>98</v>
      </c>
      <c r="G108" s="348">
        <v>1</v>
      </c>
      <c r="H108" s="349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x14ac:dyDescent="0.3">
      <c r="A109" s="14">
        <v>100</v>
      </c>
      <c r="B109" s="13" t="s">
        <v>1949</v>
      </c>
      <c r="C109" s="25" t="s">
        <v>1921</v>
      </c>
      <c r="D109" s="14"/>
      <c r="E109" s="14"/>
      <c r="F109" s="14" t="s">
        <v>98</v>
      </c>
      <c r="G109" s="348">
        <v>2</v>
      </c>
      <c r="H109" s="349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x14ac:dyDescent="0.3">
      <c r="A110" s="14">
        <v>101</v>
      </c>
      <c r="B110" s="13" t="s">
        <v>1950</v>
      </c>
      <c r="C110" s="25" t="s">
        <v>1921</v>
      </c>
      <c r="D110" s="14"/>
      <c r="E110" s="14"/>
      <c r="F110" s="14" t="s">
        <v>98</v>
      </c>
      <c r="G110" s="348">
        <v>2</v>
      </c>
      <c r="H110" s="349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x14ac:dyDescent="0.3">
      <c r="A111" s="14">
        <v>102</v>
      </c>
      <c r="B111" s="13" t="s">
        <v>1926</v>
      </c>
      <c r="C111" s="25" t="s">
        <v>1921</v>
      </c>
      <c r="D111" s="14"/>
      <c r="E111" s="14"/>
      <c r="F111" s="14" t="s">
        <v>98</v>
      </c>
      <c r="G111" s="348">
        <v>2</v>
      </c>
      <c r="H111" s="349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x14ac:dyDescent="0.3">
      <c r="A112" s="14">
        <v>103</v>
      </c>
      <c r="B112" s="13" t="s">
        <v>1951</v>
      </c>
      <c r="C112" s="25" t="s">
        <v>1921</v>
      </c>
      <c r="D112" s="14"/>
      <c r="E112" s="14"/>
      <c r="F112" s="14" t="s">
        <v>98</v>
      </c>
      <c r="G112" s="348">
        <v>1</v>
      </c>
      <c r="H112" s="349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ht="27.6" x14ac:dyDescent="0.3">
      <c r="A113" s="14">
        <v>104</v>
      </c>
      <c r="B113" s="24" t="s">
        <v>1952</v>
      </c>
      <c r="C113" s="25" t="s">
        <v>1921</v>
      </c>
      <c r="D113" s="14"/>
      <c r="E113" s="14"/>
      <c r="F113" s="14" t="s">
        <v>98</v>
      </c>
      <c r="G113" s="348">
        <v>1</v>
      </c>
      <c r="H113" s="349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ht="27.6" x14ac:dyDescent="0.3">
      <c r="A114" s="14">
        <v>105</v>
      </c>
      <c r="B114" s="24" t="s">
        <v>1953</v>
      </c>
      <c r="C114" s="25" t="s">
        <v>1921</v>
      </c>
      <c r="D114" s="14"/>
      <c r="E114" s="14"/>
      <c r="F114" s="14" t="s">
        <v>98</v>
      </c>
      <c r="G114" s="348">
        <v>31</v>
      </c>
      <c r="H114" s="349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27.6" x14ac:dyDescent="0.3">
      <c r="A115" s="14">
        <v>106</v>
      </c>
      <c r="B115" s="24" t="s">
        <v>1954</v>
      </c>
      <c r="C115" s="25" t="s">
        <v>1921</v>
      </c>
      <c r="D115" s="14"/>
      <c r="E115" s="14"/>
      <c r="F115" s="14" t="s">
        <v>98</v>
      </c>
      <c r="G115" s="348">
        <v>2</v>
      </c>
      <c r="H115" s="349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t="27.6" x14ac:dyDescent="0.3">
      <c r="A116" s="14">
        <v>107</v>
      </c>
      <c r="B116" s="24" t="s">
        <v>1955</v>
      </c>
      <c r="C116" s="25" t="s">
        <v>1921</v>
      </c>
      <c r="D116" s="14"/>
      <c r="E116" s="14"/>
      <c r="F116" s="14" t="s">
        <v>98</v>
      </c>
      <c r="G116" s="348">
        <v>3</v>
      </c>
      <c r="H116" s="349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ht="27.6" x14ac:dyDescent="0.3">
      <c r="A117" s="14">
        <v>108</v>
      </c>
      <c r="B117" s="24" t="s">
        <v>1956</v>
      </c>
      <c r="C117" s="25" t="s">
        <v>1921</v>
      </c>
      <c r="D117" s="14"/>
      <c r="E117" s="14"/>
      <c r="F117" s="14" t="s">
        <v>98</v>
      </c>
      <c r="G117" s="348">
        <v>10</v>
      </c>
      <c r="H117" s="349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ht="27.6" x14ac:dyDescent="0.3">
      <c r="A118" s="14">
        <v>109</v>
      </c>
      <c r="B118" s="24" t="s">
        <v>1957</v>
      </c>
      <c r="C118" s="25" t="s">
        <v>1921</v>
      </c>
      <c r="D118" s="14"/>
      <c r="E118" s="14"/>
      <c r="F118" s="14" t="s">
        <v>98</v>
      </c>
      <c r="G118" s="348">
        <v>2</v>
      </c>
      <c r="H118" s="349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27.6" x14ac:dyDescent="0.3">
      <c r="A119" s="14">
        <v>110</v>
      </c>
      <c r="B119" s="24" t="s">
        <v>1958</v>
      </c>
      <c r="C119" s="25" t="s">
        <v>1921</v>
      </c>
      <c r="D119" s="14"/>
      <c r="E119" s="14"/>
      <c r="F119" s="14" t="s">
        <v>98</v>
      </c>
      <c r="G119" s="348">
        <v>2</v>
      </c>
      <c r="H119" s="349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ht="27.6" x14ac:dyDescent="0.3">
      <c r="A120" s="14">
        <v>111</v>
      </c>
      <c r="B120" s="24" t="s">
        <v>1959</v>
      </c>
      <c r="C120" s="25" t="s">
        <v>1921</v>
      </c>
      <c r="D120" s="14"/>
      <c r="E120" s="14"/>
      <c r="F120" s="14" t="s">
        <v>98</v>
      </c>
      <c r="G120" s="348">
        <v>1</v>
      </c>
      <c r="H120" s="349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27.6" x14ac:dyDescent="0.3">
      <c r="A121" s="14">
        <v>112</v>
      </c>
      <c r="B121" s="24" t="s">
        <v>1960</v>
      </c>
      <c r="C121" s="25" t="s">
        <v>1921</v>
      </c>
      <c r="D121" s="14"/>
      <c r="E121" s="14"/>
      <c r="F121" s="14" t="s">
        <v>98</v>
      </c>
      <c r="G121" s="348">
        <v>1</v>
      </c>
      <c r="H121" s="349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ht="27.6" x14ac:dyDescent="0.3">
      <c r="A122" s="14">
        <v>113</v>
      </c>
      <c r="B122" s="24" t="s">
        <v>1961</v>
      </c>
      <c r="C122" s="25" t="s">
        <v>1921</v>
      </c>
      <c r="D122" s="14"/>
      <c r="E122" s="14"/>
      <c r="F122" s="14" t="s">
        <v>98</v>
      </c>
      <c r="G122" s="348">
        <v>1</v>
      </c>
      <c r="H122" s="349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ht="27.6" x14ac:dyDescent="0.3">
      <c r="A123" s="14">
        <v>114</v>
      </c>
      <c r="B123" s="24" t="s">
        <v>1962</v>
      </c>
      <c r="C123" s="25" t="s">
        <v>1921</v>
      </c>
      <c r="D123" s="14"/>
      <c r="E123" s="14"/>
      <c r="F123" s="14" t="s">
        <v>98</v>
      </c>
      <c r="G123" s="348">
        <v>2</v>
      </c>
      <c r="H123" s="349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ht="27.6" x14ac:dyDescent="0.3">
      <c r="A124" s="14">
        <v>115</v>
      </c>
      <c r="B124" s="24" t="s">
        <v>1963</v>
      </c>
      <c r="C124" s="25" t="s">
        <v>1921</v>
      </c>
      <c r="D124" s="14"/>
      <c r="E124" s="14"/>
      <c r="F124" s="14" t="s">
        <v>98</v>
      </c>
      <c r="G124" s="348">
        <v>1</v>
      </c>
      <c r="H124" s="349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ht="27.6" x14ac:dyDescent="0.3">
      <c r="A125" s="14">
        <v>116</v>
      </c>
      <c r="B125" s="24" t="s">
        <v>1964</v>
      </c>
      <c r="C125" s="25" t="s">
        <v>1921</v>
      </c>
      <c r="D125" s="14"/>
      <c r="E125" s="14"/>
      <c r="F125" s="14" t="s">
        <v>98</v>
      </c>
      <c r="G125" s="348">
        <v>6</v>
      </c>
      <c r="H125" s="349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ht="27.6" x14ac:dyDescent="0.3">
      <c r="A126" s="14">
        <v>117</v>
      </c>
      <c r="B126" s="24" t="s">
        <v>1965</v>
      </c>
      <c r="C126" s="25" t="s">
        <v>1921</v>
      </c>
      <c r="D126" s="14"/>
      <c r="E126" s="14"/>
      <c r="F126" s="14" t="s">
        <v>98</v>
      </c>
      <c r="G126" s="348">
        <v>3</v>
      </c>
      <c r="H126" s="349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ht="27.6" x14ac:dyDescent="0.3">
      <c r="A127" s="14">
        <v>118</v>
      </c>
      <c r="B127" s="24" t="s">
        <v>1966</v>
      </c>
      <c r="C127" s="25" t="s">
        <v>1921</v>
      </c>
      <c r="D127" s="14"/>
      <c r="E127" s="14"/>
      <c r="F127" s="14" t="s">
        <v>98</v>
      </c>
      <c r="G127" s="348">
        <v>6</v>
      </c>
      <c r="H127" s="349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27.6" x14ac:dyDescent="0.3">
      <c r="A128" s="14">
        <v>119</v>
      </c>
      <c r="B128" s="24" t="s">
        <v>1963</v>
      </c>
      <c r="C128" s="25" t="s">
        <v>1921</v>
      </c>
      <c r="D128" s="14"/>
      <c r="E128" s="14"/>
      <c r="F128" s="14" t="s">
        <v>98</v>
      </c>
      <c r="G128" s="348">
        <v>1</v>
      </c>
      <c r="H128" s="349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ht="27.6" x14ac:dyDescent="0.3">
      <c r="A129" s="14">
        <v>120</v>
      </c>
      <c r="B129" s="24" t="s">
        <v>1967</v>
      </c>
      <c r="C129" s="25" t="s">
        <v>1921</v>
      </c>
      <c r="D129" s="14"/>
      <c r="E129" s="14"/>
      <c r="F129" s="14" t="s">
        <v>98</v>
      </c>
      <c r="G129" s="348">
        <v>2</v>
      </c>
      <c r="H129" s="349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27.6" x14ac:dyDescent="0.3">
      <c r="A130" s="14">
        <v>121</v>
      </c>
      <c r="B130" s="24" t="s">
        <v>1968</v>
      </c>
      <c r="C130" s="25" t="s">
        <v>1921</v>
      </c>
      <c r="D130" s="14"/>
      <c r="E130" s="14"/>
      <c r="F130" s="14" t="s">
        <v>98</v>
      </c>
      <c r="G130" s="348">
        <v>3</v>
      </c>
      <c r="H130" s="349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ht="27.6" x14ac:dyDescent="0.3">
      <c r="A131" s="14">
        <v>122</v>
      </c>
      <c r="B131" s="24" t="s">
        <v>1969</v>
      </c>
      <c r="C131" s="25" t="s">
        <v>1921</v>
      </c>
      <c r="D131" s="14"/>
      <c r="E131" s="14"/>
      <c r="F131" s="14" t="s">
        <v>98</v>
      </c>
      <c r="G131" s="348">
        <v>1</v>
      </c>
      <c r="H131" s="349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ht="27.6" x14ac:dyDescent="0.3">
      <c r="A132" s="14">
        <v>123</v>
      </c>
      <c r="B132" s="24" t="s">
        <v>1970</v>
      </c>
      <c r="C132" s="25" t="s">
        <v>1921</v>
      </c>
      <c r="D132" s="14"/>
      <c r="E132" s="14"/>
      <c r="F132" s="14" t="s">
        <v>98</v>
      </c>
      <c r="G132" s="348">
        <v>3</v>
      </c>
      <c r="H132" s="349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27.6" x14ac:dyDescent="0.3">
      <c r="A133" s="14">
        <v>124</v>
      </c>
      <c r="B133" s="24" t="s">
        <v>1971</v>
      </c>
      <c r="C133" s="25" t="s">
        <v>1921</v>
      </c>
      <c r="D133" s="14"/>
      <c r="E133" s="14"/>
      <c r="F133" s="14" t="s">
        <v>98</v>
      </c>
      <c r="G133" s="348">
        <v>2</v>
      </c>
      <c r="H133" s="349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27.6" x14ac:dyDescent="0.3">
      <c r="A134" s="14">
        <v>125</v>
      </c>
      <c r="B134" s="24" t="s">
        <v>1972</v>
      </c>
      <c r="C134" s="25" t="s">
        <v>1921</v>
      </c>
      <c r="D134" s="14"/>
      <c r="E134" s="14"/>
      <c r="F134" s="14" t="s">
        <v>98</v>
      </c>
      <c r="G134" s="348">
        <v>2</v>
      </c>
      <c r="H134" s="349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ht="27.6" x14ac:dyDescent="0.3">
      <c r="A135" s="14">
        <v>126</v>
      </c>
      <c r="B135" s="24" t="s">
        <v>1973</v>
      </c>
      <c r="C135" s="25" t="s">
        <v>1921</v>
      </c>
      <c r="D135" s="14"/>
      <c r="E135" s="14"/>
      <c r="F135" s="14" t="s">
        <v>98</v>
      </c>
      <c r="G135" s="348">
        <v>3</v>
      </c>
      <c r="H135" s="349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ht="27.6" x14ac:dyDescent="0.3">
      <c r="A136" s="14">
        <v>127</v>
      </c>
      <c r="B136" s="24" t="s">
        <v>1974</v>
      </c>
      <c r="C136" s="25" t="s">
        <v>1921</v>
      </c>
      <c r="D136" s="14"/>
      <c r="E136" s="14"/>
      <c r="F136" s="14" t="s">
        <v>98</v>
      </c>
      <c r="G136" s="348">
        <v>2</v>
      </c>
      <c r="H136" s="349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27.6" x14ac:dyDescent="0.3">
      <c r="A137" s="14">
        <v>128</v>
      </c>
      <c r="B137" s="24" t="s">
        <v>1975</v>
      </c>
      <c r="C137" s="25" t="s">
        <v>1921</v>
      </c>
      <c r="D137" s="14"/>
      <c r="E137" s="14"/>
      <c r="F137" s="14" t="s">
        <v>98</v>
      </c>
      <c r="G137" s="348">
        <v>1</v>
      </c>
      <c r="H137" s="349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27.6" x14ac:dyDescent="0.3">
      <c r="A138" s="14">
        <v>129</v>
      </c>
      <c r="B138" s="24" t="s">
        <v>1976</v>
      </c>
      <c r="C138" s="25" t="s">
        <v>1921</v>
      </c>
      <c r="D138" s="14"/>
      <c r="E138" s="14"/>
      <c r="F138" s="14" t="s">
        <v>98</v>
      </c>
      <c r="G138" s="348">
        <v>2</v>
      </c>
      <c r="H138" s="349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ht="27.6" x14ac:dyDescent="0.3">
      <c r="A139" s="14">
        <v>130</v>
      </c>
      <c r="B139" s="24" t="s">
        <v>1977</v>
      </c>
      <c r="C139" s="25" t="s">
        <v>1921</v>
      </c>
      <c r="D139" s="14"/>
      <c r="E139" s="14"/>
      <c r="F139" s="14" t="s">
        <v>98</v>
      </c>
      <c r="G139" s="348">
        <v>2</v>
      </c>
      <c r="H139" s="349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ht="27.6" x14ac:dyDescent="0.3">
      <c r="A140" s="14">
        <v>131</v>
      </c>
      <c r="B140" s="24" t="s">
        <v>1978</v>
      </c>
      <c r="C140" s="25" t="s">
        <v>1921</v>
      </c>
      <c r="D140" s="14"/>
      <c r="E140" s="14"/>
      <c r="F140" s="14" t="s">
        <v>98</v>
      </c>
      <c r="G140" s="348">
        <v>1</v>
      </c>
      <c r="H140" s="349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27.6" x14ac:dyDescent="0.3">
      <c r="A141" s="14">
        <v>132</v>
      </c>
      <c r="B141" s="24" t="s">
        <v>1979</v>
      </c>
      <c r="C141" s="25" t="s">
        <v>1921</v>
      </c>
      <c r="D141" s="14"/>
      <c r="E141" s="14"/>
      <c r="F141" s="14" t="s">
        <v>98</v>
      </c>
      <c r="G141" s="348">
        <v>3</v>
      </c>
      <c r="H141" s="349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27.6" x14ac:dyDescent="0.3">
      <c r="A142" s="14">
        <v>133</v>
      </c>
      <c r="B142" s="24" t="s">
        <v>1980</v>
      </c>
      <c r="C142" s="25" t="s">
        <v>1921</v>
      </c>
      <c r="D142" s="14"/>
      <c r="E142" s="14"/>
      <c r="F142" s="14" t="s">
        <v>98</v>
      </c>
      <c r="G142" s="348">
        <v>6</v>
      </c>
      <c r="H142" s="349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ht="27.6" x14ac:dyDescent="0.3">
      <c r="A143" s="14">
        <v>134</v>
      </c>
      <c r="B143" s="24" t="s">
        <v>1981</v>
      </c>
      <c r="C143" s="25" t="s">
        <v>1921</v>
      </c>
      <c r="D143" s="14"/>
      <c r="E143" s="14"/>
      <c r="F143" s="14" t="s">
        <v>98</v>
      </c>
      <c r="G143" s="348">
        <v>1</v>
      </c>
      <c r="H143" s="349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ht="27.6" x14ac:dyDescent="0.3">
      <c r="A144" s="14">
        <v>135</v>
      </c>
      <c r="B144" s="24" t="s">
        <v>1982</v>
      </c>
      <c r="C144" s="25" t="s">
        <v>1921</v>
      </c>
      <c r="D144" s="14"/>
      <c r="E144" s="14"/>
      <c r="F144" s="14" t="s">
        <v>98</v>
      </c>
      <c r="G144" s="348">
        <v>1</v>
      </c>
      <c r="H144" s="349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ht="27.6" x14ac:dyDescent="0.3">
      <c r="A145" s="14">
        <v>136</v>
      </c>
      <c r="B145" s="24" t="s">
        <v>1983</v>
      </c>
      <c r="C145" s="25" t="s">
        <v>1921</v>
      </c>
      <c r="D145" s="14"/>
      <c r="E145" s="14"/>
      <c r="F145" s="14" t="s">
        <v>98</v>
      </c>
      <c r="G145" s="348">
        <v>1</v>
      </c>
      <c r="H145" s="349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27.6" x14ac:dyDescent="0.3">
      <c r="A146" s="14">
        <v>137</v>
      </c>
      <c r="B146" s="24" t="s">
        <v>1984</v>
      </c>
      <c r="C146" s="25" t="s">
        <v>1921</v>
      </c>
      <c r="D146" s="14"/>
      <c r="E146" s="14"/>
      <c r="F146" s="14" t="s">
        <v>98</v>
      </c>
      <c r="G146" s="348">
        <v>1</v>
      </c>
      <c r="H146" s="349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ht="27.6" x14ac:dyDescent="0.3">
      <c r="A147" s="14">
        <v>138</v>
      </c>
      <c r="B147" s="24" t="s">
        <v>1979</v>
      </c>
      <c r="C147" s="25" t="s">
        <v>1921</v>
      </c>
      <c r="D147" s="14"/>
      <c r="E147" s="14"/>
      <c r="F147" s="14" t="s">
        <v>98</v>
      </c>
      <c r="G147" s="348">
        <v>1</v>
      </c>
      <c r="H147" s="349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ht="27.6" x14ac:dyDescent="0.3">
      <c r="A148" s="14">
        <v>139</v>
      </c>
      <c r="B148" s="24" t="s">
        <v>1985</v>
      </c>
      <c r="C148" s="25" t="s">
        <v>1921</v>
      </c>
      <c r="D148" s="14"/>
      <c r="E148" s="14"/>
      <c r="F148" s="14" t="s">
        <v>98</v>
      </c>
      <c r="G148" s="348">
        <v>2</v>
      </c>
      <c r="H148" s="349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x14ac:dyDescent="0.3">
      <c r="A149" s="14">
        <v>140</v>
      </c>
      <c r="B149" s="24" t="s">
        <v>1986</v>
      </c>
      <c r="C149" s="25" t="s">
        <v>1921</v>
      </c>
      <c r="D149" s="14"/>
      <c r="E149" s="14"/>
      <c r="F149" s="14" t="s">
        <v>98</v>
      </c>
      <c r="G149" s="348">
        <v>1</v>
      </c>
      <c r="H149" s="349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x14ac:dyDescent="0.3">
      <c r="A150" s="14"/>
      <c r="B150" s="34" t="s">
        <v>1987</v>
      </c>
      <c r="C150" s="25"/>
      <c r="D150" s="14"/>
      <c r="E150" s="14"/>
      <c r="F150" s="14"/>
      <c r="G150" s="348"/>
      <c r="H150" s="349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ht="27.6" x14ac:dyDescent="0.3">
      <c r="A151" s="14">
        <v>141</v>
      </c>
      <c r="B151" s="24" t="s">
        <v>1989</v>
      </c>
      <c r="C151" s="25" t="s">
        <v>1988</v>
      </c>
      <c r="D151" s="14"/>
      <c r="E151" s="14"/>
      <c r="F151" s="14" t="s">
        <v>98</v>
      </c>
      <c r="G151" s="348">
        <v>261</v>
      </c>
      <c r="H151" s="349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ht="27.6" x14ac:dyDescent="0.3">
      <c r="A152" s="14">
        <v>142</v>
      </c>
      <c r="B152" s="24" t="s">
        <v>1990</v>
      </c>
      <c r="C152" s="25" t="s">
        <v>1988</v>
      </c>
      <c r="D152" s="14"/>
      <c r="E152" s="14"/>
      <c r="F152" s="14" t="s">
        <v>98</v>
      </c>
      <c r="G152" s="348">
        <v>22</v>
      </c>
      <c r="H152" s="349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ht="27.6" x14ac:dyDescent="0.3">
      <c r="A153" s="14">
        <v>143</v>
      </c>
      <c r="B153" s="24" t="s">
        <v>1991</v>
      </c>
      <c r="C153" s="25" t="s">
        <v>1988</v>
      </c>
      <c r="D153" s="14"/>
      <c r="E153" s="14"/>
      <c r="F153" s="14" t="s">
        <v>98</v>
      </c>
      <c r="G153" s="348">
        <v>14</v>
      </c>
      <c r="H153" s="349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27.6" x14ac:dyDescent="0.3">
      <c r="A154" s="14">
        <v>144</v>
      </c>
      <c r="B154" s="24" t="s">
        <v>1992</v>
      </c>
      <c r="C154" s="25" t="s">
        <v>1988</v>
      </c>
      <c r="D154" s="14"/>
      <c r="E154" s="14"/>
      <c r="F154" s="14" t="s">
        <v>98</v>
      </c>
      <c r="G154" s="348">
        <v>1</v>
      </c>
      <c r="H154" s="349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ht="27.6" x14ac:dyDescent="0.3">
      <c r="A155" s="14">
        <v>145</v>
      </c>
      <c r="B155" s="24" t="s">
        <v>1993</v>
      </c>
      <c r="C155" s="25" t="s">
        <v>1988</v>
      </c>
      <c r="D155" s="14"/>
      <c r="E155" s="14"/>
      <c r="F155" s="14" t="s">
        <v>98</v>
      </c>
      <c r="G155" s="348">
        <v>1</v>
      </c>
      <c r="H155" s="349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ht="27.6" x14ac:dyDescent="0.3">
      <c r="A156" s="14">
        <v>146</v>
      </c>
      <c r="B156" s="24" t="s">
        <v>1994</v>
      </c>
      <c r="C156" s="25" t="s">
        <v>1988</v>
      </c>
      <c r="D156" s="14"/>
      <c r="E156" s="14"/>
      <c r="F156" s="14" t="s">
        <v>98</v>
      </c>
      <c r="G156" s="348">
        <v>1</v>
      </c>
      <c r="H156" s="349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ht="27.6" x14ac:dyDescent="0.3">
      <c r="A157" s="14">
        <v>147</v>
      </c>
      <c r="B157" s="24" t="s">
        <v>1995</v>
      </c>
      <c r="C157" s="25" t="s">
        <v>1988</v>
      </c>
      <c r="D157" s="14"/>
      <c r="E157" s="14"/>
      <c r="F157" s="14" t="s">
        <v>98</v>
      </c>
      <c r="G157" s="348">
        <v>3</v>
      </c>
      <c r="H157" s="349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27.6" x14ac:dyDescent="0.3">
      <c r="A158" s="14">
        <v>148</v>
      </c>
      <c r="B158" s="24" t="s">
        <v>1996</v>
      </c>
      <c r="C158" s="25" t="s">
        <v>1988</v>
      </c>
      <c r="D158" s="14"/>
      <c r="E158" s="14"/>
      <c r="F158" s="14" t="s">
        <v>98</v>
      </c>
      <c r="G158" s="348">
        <v>6</v>
      </c>
      <c r="H158" s="349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ht="27.6" x14ac:dyDescent="0.3">
      <c r="A159" s="14">
        <v>149</v>
      </c>
      <c r="B159" s="24" t="s">
        <v>1997</v>
      </c>
      <c r="C159" s="25" t="s">
        <v>1988</v>
      </c>
      <c r="D159" s="14"/>
      <c r="E159" s="14"/>
      <c r="F159" s="14" t="s">
        <v>98</v>
      </c>
      <c r="G159" s="348">
        <v>3</v>
      </c>
      <c r="H159" s="349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27.6" x14ac:dyDescent="0.3">
      <c r="A160" s="14">
        <v>150</v>
      </c>
      <c r="B160" s="24" t="s">
        <v>1998</v>
      </c>
      <c r="C160" s="25" t="s">
        <v>1988</v>
      </c>
      <c r="D160" s="14"/>
      <c r="E160" s="14"/>
      <c r="F160" s="14" t="s">
        <v>98</v>
      </c>
      <c r="G160" s="348">
        <v>1</v>
      </c>
      <c r="H160" s="349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27.6" x14ac:dyDescent="0.3">
      <c r="A161" s="14">
        <v>151</v>
      </c>
      <c r="B161" s="24" t="s">
        <v>1999</v>
      </c>
      <c r="C161" s="25" t="s">
        <v>1988</v>
      </c>
      <c r="D161" s="14"/>
      <c r="E161" s="14"/>
      <c r="F161" s="14" t="s">
        <v>98</v>
      </c>
      <c r="G161" s="348">
        <v>1</v>
      </c>
      <c r="H161" s="349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ht="27.6" x14ac:dyDescent="0.3">
      <c r="A162" s="14">
        <v>152</v>
      </c>
      <c r="B162" s="24" t="s">
        <v>2000</v>
      </c>
      <c r="C162" s="25" t="s">
        <v>1988</v>
      </c>
      <c r="D162" s="14"/>
      <c r="E162" s="14"/>
      <c r="F162" s="14" t="s">
        <v>98</v>
      </c>
      <c r="G162" s="348">
        <v>1</v>
      </c>
      <c r="H162" s="349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ht="27.6" x14ac:dyDescent="0.3">
      <c r="A163" s="14">
        <v>153</v>
      </c>
      <c r="B163" s="24" t="s">
        <v>2001</v>
      </c>
      <c r="C163" s="25" t="s">
        <v>1988</v>
      </c>
      <c r="D163" s="14"/>
      <c r="E163" s="14"/>
      <c r="F163" s="14" t="s">
        <v>98</v>
      </c>
      <c r="G163" s="348">
        <v>1</v>
      </c>
      <c r="H163" s="349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27.6" x14ac:dyDescent="0.3">
      <c r="A164" s="14">
        <v>154</v>
      </c>
      <c r="B164" s="24" t="s">
        <v>2002</v>
      </c>
      <c r="C164" s="25" t="s">
        <v>1988</v>
      </c>
      <c r="D164" s="14"/>
      <c r="E164" s="14"/>
      <c r="F164" s="14" t="s">
        <v>98</v>
      </c>
      <c r="G164" s="348">
        <v>4</v>
      </c>
      <c r="H164" s="349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ht="27.6" x14ac:dyDescent="0.3">
      <c r="A165" s="14">
        <v>155</v>
      </c>
      <c r="B165" s="24" t="s">
        <v>2003</v>
      </c>
      <c r="C165" s="25" t="s">
        <v>1988</v>
      </c>
      <c r="D165" s="14"/>
      <c r="E165" s="14"/>
      <c r="F165" s="14" t="s">
        <v>98</v>
      </c>
      <c r="G165" s="348">
        <v>2</v>
      </c>
      <c r="H165" s="349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ht="27.6" x14ac:dyDescent="0.3">
      <c r="A166" s="14">
        <v>156</v>
      </c>
      <c r="B166" s="24" t="s">
        <v>2004</v>
      </c>
      <c r="C166" s="25" t="s">
        <v>1988</v>
      </c>
      <c r="D166" s="14"/>
      <c r="E166" s="14"/>
      <c r="F166" s="14" t="s">
        <v>98</v>
      </c>
      <c r="G166" s="348">
        <v>1</v>
      </c>
      <c r="H166" s="349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ht="27.6" x14ac:dyDescent="0.3">
      <c r="A167" s="14">
        <v>157</v>
      </c>
      <c r="B167" s="24" t="s">
        <v>2005</v>
      </c>
      <c r="C167" s="25" t="s">
        <v>1988</v>
      </c>
      <c r="D167" s="14"/>
      <c r="E167" s="14"/>
      <c r="F167" s="14" t="s">
        <v>98</v>
      </c>
      <c r="G167" s="348">
        <v>1</v>
      </c>
      <c r="H167" s="349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27.6" x14ac:dyDescent="0.3">
      <c r="A168" s="14">
        <v>158</v>
      </c>
      <c r="B168" s="24" t="s">
        <v>2006</v>
      </c>
      <c r="C168" s="25" t="s">
        <v>1988</v>
      </c>
      <c r="D168" s="14"/>
      <c r="E168" s="14"/>
      <c r="F168" s="14" t="s">
        <v>98</v>
      </c>
      <c r="G168" s="348">
        <v>4</v>
      </c>
      <c r="H168" s="349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ht="27.6" x14ac:dyDescent="0.3">
      <c r="A169" s="14">
        <v>159</v>
      </c>
      <c r="B169" s="24" t="s">
        <v>2007</v>
      </c>
      <c r="C169" s="25" t="s">
        <v>1988</v>
      </c>
      <c r="D169" s="14"/>
      <c r="E169" s="14"/>
      <c r="F169" s="14" t="s">
        <v>98</v>
      </c>
      <c r="G169" s="348">
        <v>9</v>
      </c>
      <c r="H169" s="349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ht="27.6" x14ac:dyDescent="0.3">
      <c r="A170" s="14">
        <v>160</v>
      </c>
      <c r="B170" s="24" t="s">
        <v>2008</v>
      </c>
      <c r="C170" s="25" t="s">
        <v>1988</v>
      </c>
      <c r="D170" s="14"/>
      <c r="E170" s="14"/>
      <c r="F170" s="14" t="s">
        <v>98</v>
      </c>
      <c r="G170" s="348">
        <v>3</v>
      </c>
      <c r="H170" s="349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ht="27.6" x14ac:dyDescent="0.3">
      <c r="A171" s="14">
        <v>161</v>
      </c>
      <c r="B171" s="24" t="s">
        <v>2009</v>
      </c>
      <c r="C171" s="25" t="s">
        <v>1988</v>
      </c>
      <c r="D171" s="14"/>
      <c r="E171" s="14"/>
      <c r="F171" s="14" t="s">
        <v>98</v>
      </c>
      <c r="G171" s="348">
        <v>3</v>
      </c>
      <c r="H171" s="349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27.6" x14ac:dyDescent="0.3">
      <c r="A172" s="14">
        <v>162</v>
      </c>
      <c r="B172" s="24" t="s">
        <v>2010</v>
      </c>
      <c r="C172" s="25" t="s">
        <v>1988</v>
      </c>
      <c r="D172" s="14"/>
      <c r="E172" s="14"/>
      <c r="F172" s="14" t="s">
        <v>98</v>
      </c>
      <c r="G172" s="348">
        <v>1</v>
      </c>
      <c r="H172" s="349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ht="27.6" x14ac:dyDescent="0.3">
      <c r="A173" s="14">
        <v>163</v>
      </c>
      <c r="B173" s="24" t="s">
        <v>2011</v>
      </c>
      <c r="C173" s="25" t="s">
        <v>1988</v>
      </c>
      <c r="D173" s="14"/>
      <c r="E173" s="14"/>
      <c r="F173" s="14" t="s">
        <v>98</v>
      </c>
      <c r="G173" s="348">
        <v>1</v>
      </c>
      <c r="H173" s="349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ht="27.6" x14ac:dyDescent="0.3">
      <c r="A174" s="14">
        <v>164</v>
      </c>
      <c r="B174" s="24" t="s">
        <v>2012</v>
      </c>
      <c r="C174" s="25" t="s">
        <v>1988</v>
      </c>
      <c r="D174" s="14"/>
      <c r="E174" s="14"/>
      <c r="F174" s="14" t="s">
        <v>98</v>
      </c>
      <c r="G174" s="348">
        <v>1</v>
      </c>
      <c r="H174" s="349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ht="27.6" x14ac:dyDescent="0.3">
      <c r="A175" s="14">
        <v>165</v>
      </c>
      <c r="B175" s="24" t="s">
        <v>2013</v>
      </c>
      <c r="C175" s="25" t="s">
        <v>1988</v>
      </c>
      <c r="D175" s="14"/>
      <c r="E175" s="14"/>
      <c r="F175" s="14" t="s">
        <v>98</v>
      </c>
      <c r="G175" s="348">
        <v>1</v>
      </c>
      <c r="H175" s="349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x14ac:dyDescent="0.3">
      <c r="A176" s="14"/>
      <c r="B176" s="34" t="s">
        <v>2014</v>
      </c>
      <c r="C176" s="25"/>
      <c r="D176" s="14"/>
      <c r="E176" s="14"/>
      <c r="F176" s="14"/>
      <c r="G176" s="348"/>
      <c r="H176" s="349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ht="27.6" x14ac:dyDescent="0.3">
      <c r="A177" s="14">
        <v>166</v>
      </c>
      <c r="B177" s="24" t="s">
        <v>2015</v>
      </c>
      <c r="C177" s="25" t="s">
        <v>2027</v>
      </c>
      <c r="D177" s="14"/>
      <c r="E177" s="14"/>
      <c r="F177" s="14" t="s">
        <v>98</v>
      </c>
      <c r="G177" s="348">
        <v>14</v>
      </c>
      <c r="H177" s="349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ht="27.6" x14ac:dyDescent="0.3">
      <c r="A178" s="14">
        <v>167</v>
      </c>
      <c r="B178" s="24" t="s">
        <v>2016</v>
      </c>
      <c r="C178" s="25" t="s">
        <v>2028</v>
      </c>
      <c r="D178" s="14"/>
      <c r="E178" s="14"/>
      <c r="F178" s="14" t="s">
        <v>98</v>
      </c>
      <c r="G178" s="348">
        <v>15</v>
      </c>
      <c r="H178" s="349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27.6" x14ac:dyDescent="0.3">
      <c r="A179" s="14">
        <v>168</v>
      </c>
      <c r="B179" s="24" t="s">
        <v>2017</v>
      </c>
      <c r="C179" s="25" t="s">
        <v>2029</v>
      </c>
      <c r="D179" s="14"/>
      <c r="E179" s="14"/>
      <c r="F179" s="14" t="s">
        <v>98</v>
      </c>
      <c r="G179" s="348">
        <v>16</v>
      </c>
      <c r="H179" s="349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ht="27.6" x14ac:dyDescent="0.3">
      <c r="A180" s="14">
        <v>169</v>
      </c>
      <c r="B180" s="24" t="s">
        <v>2018</v>
      </c>
      <c r="C180" s="25" t="s">
        <v>2039</v>
      </c>
      <c r="D180" s="14"/>
      <c r="E180" s="14"/>
      <c r="F180" s="14" t="s">
        <v>98</v>
      </c>
      <c r="G180" s="348">
        <v>18</v>
      </c>
      <c r="H180" s="349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ht="27.6" x14ac:dyDescent="0.3">
      <c r="A181" s="14">
        <v>170</v>
      </c>
      <c r="B181" s="24" t="s">
        <v>2035</v>
      </c>
      <c r="C181" s="25" t="s">
        <v>2019</v>
      </c>
      <c r="D181" s="14"/>
      <c r="E181" s="14"/>
      <c r="F181" s="14" t="s">
        <v>98</v>
      </c>
      <c r="G181" s="348">
        <v>81</v>
      </c>
      <c r="H181" s="349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27.6" x14ac:dyDescent="0.3">
      <c r="A182" s="14">
        <v>171</v>
      </c>
      <c r="B182" s="24" t="s">
        <v>2034</v>
      </c>
      <c r="C182" s="25" t="s">
        <v>2020</v>
      </c>
      <c r="D182" s="14"/>
      <c r="E182" s="14"/>
      <c r="F182" s="14" t="s">
        <v>98</v>
      </c>
      <c r="G182" s="348">
        <v>75</v>
      </c>
      <c r="H182" s="349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ht="27.6" x14ac:dyDescent="0.3">
      <c r="A183" s="14">
        <v>172</v>
      </c>
      <c r="B183" s="24" t="s">
        <v>2021</v>
      </c>
      <c r="C183" s="25" t="s">
        <v>2022</v>
      </c>
      <c r="D183" s="14"/>
      <c r="E183" s="14"/>
      <c r="F183" s="14" t="s">
        <v>98</v>
      </c>
      <c r="G183" s="348">
        <v>12</v>
      </c>
      <c r="H183" s="349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ht="27.6" x14ac:dyDescent="0.3">
      <c r="A184" s="14">
        <v>173</v>
      </c>
      <c r="B184" s="24" t="s">
        <v>2023</v>
      </c>
      <c r="C184" s="25" t="s">
        <v>2024</v>
      </c>
      <c r="D184" s="14"/>
      <c r="E184" s="14"/>
      <c r="F184" s="14" t="s">
        <v>98</v>
      </c>
      <c r="G184" s="348">
        <v>5</v>
      </c>
      <c r="H184" s="349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41.4" x14ac:dyDescent="0.3">
      <c r="A185" s="14">
        <v>174</v>
      </c>
      <c r="B185" s="24" t="s">
        <v>2025</v>
      </c>
      <c r="C185" s="25" t="s">
        <v>2026</v>
      </c>
      <c r="D185" s="14"/>
      <c r="E185" s="14"/>
      <c r="F185" s="14" t="s">
        <v>98</v>
      </c>
      <c r="G185" s="348">
        <v>1</v>
      </c>
      <c r="H185" s="349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ht="27.6" x14ac:dyDescent="0.3">
      <c r="A186" s="14">
        <v>175</v>
      </c>
      <c r="B186" s="24" t="s">
        <v>2031</v>
      </c>
      <c r="C186" s="25" t="s">
        <v>2030</v>
      </c>
      <c r="D186" s="14"/>
      <c r="E186" s="14"/>
      <c r="F186" s="14" t="s">
        <v>98</v>
      </c>
      <c r="G186" s="348">
        <v>7</v>
      </c>
      <c r="H186" s="349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ht="27.6" x14ac:dyDescent="0.3">
      <c r="A187" s="14">
        <v>176</v>
      </c>
      <c r="B187" s="24" t="s">
        <v>2032</v>
      </c>
      <c r="C187" s="25" t="s">
        <v>2033</v>
      </c>
      <c r="D187" s="14"/>
      <c r="E187" s="14"/>
      <c r="F187" s="14" t="s">
        <v>98</v>
      </c>
      <c r="G187" s="348">
        <v>11</v>
      </c>
      <c r="H187" s="349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ht="27.6" x14ac:dyDescent="0.3">
      <c r="A188" s="14">
        <v>177</v>
      </c>
      <c r="B188" s="24" t="s">
        <v>2036</v>
      </c>
      <c r="C188" s="25" t="s">
        <v>2037</v>
      </c>
      <c r="D188" s="14"/>
      <c r="E188" s="14"/>
      <c r="F188" s="14" t="s">
        <v>98</v>
      </c>
      <c r="G188" s="348">
        <v>5</v>
      </c>
      <c r="H188" s="349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27.6" x14ac:dyDescent="0.3">
      <c r="A189" s="14">
        <v>178</v>
      </c>
      <c r="B189" s="24" t="s">
        <v>2016</v>
      </c>
      <c r="C189" s="25" t="s">
        <v>2038</v>
      </c>
      <c r="D189" s="14"/>
      <c r="E189" s="14"/>
      <c r="F189" s="14" t="s">
        <v>98</v>
      </c>
      <c r="G189" s="348">
        <v>3</v>
      </c>
      <c r="H189" s="349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27.6" x14ac:dyDescent="0.3">
      <c r="A190" s="14">
        <v>179</v>
      </c>
      <c r="B190" s="24" t="s">
        <v>2015</v>
      </c>
      <c r="C190" s="25" t="s">
        <v>2040</v>
      </c>
      <c r="D190" s="14"/>
      <c r="E190" s="14"/>
      <c r="F190" s="14" t="s">
        <v>98</v>
      </c>
      <c r="G190" s="348">
        <v>4</v>
      </c>
      <c r="H190" s="349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ht="27.6" x14ac:dyDescent="0.3">
      <c r="A191" s="14">
        <v>180</v>
      </c>
      <c r="B191" s="24" t="s">
        <v>2041</v>
      </c>
      <c r="C191" s="25" t="s">
        <v>2042</v>
      </c>
      <c r="D191" s="14"/>
      <c r="E191" s="14"/>
      <c r="F191" s="14" t="s">
        <v>98</v>
      </c>
      <c r="G191" s="348">
        <v>11</v>
      </c>
      <c r="H191" s="349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x14ac:dyDescent="0.3">
      <c r="A192" s="14"/>
      <c r="B192" s="34" t="s">
        <v>2043</v>
      </c>
      <c r="C192" s="25"/>
      <c r="D192" s="14"/>
      <c r="E192" s="14"/>
      <c r="F192" s="14"/>
      <c r="G192" s="348"/>
      <c r="H192" s="349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ht="27.6" x14ac:dyDescent="0.3">
      <c r="A193" s="14">
        <v>181</v>
      </c>
      <c r="B193" s="24" t="s">
        <v>2044</v>
      </c>
      <c r="C193" s="25"/>
      <c r="D193" s="14"/>
      <c r="E193" s="14"/>
      <c r="F193" s="14" t="s">
        <v>13</v>
      </c>
      <c r="G193" s="346">
        <f>6298.4+192.46+122.86+75.65+56.98</f>
        <v>6746.3499999999985</v>
      </c>
      <c r="H193" s="347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ht="27.6" x14ac:dyDescent="0.3">
      <c r="A194" s="14">
        <v>182</v>
      </c>
      <c r="B194" s="24" t="s">
        <v>2045</v>
      </c>
      <c r="C194" s="25"/>
      <c r="D194" s="14"/>
      <c r="E194" s="14"/>
      <c r="F194" s="14" t="s">
        <v>13</v>
      </c>
      <c r="G194" s="346">
        <f>6298.4+192.46+122.86+75.65*2+56.98*2</f>
        <v>6878.98</v>
      </c>
      <c r="H194" s="347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x14ac:dyDescent="0.3">
      <c r="A195" s="14">
        <v>183</v>
      </c>
      <c r="B195" s="24" t="s">
        <v>2046</v>
      </c>
      <c r="C195" s="25"/>
      <c r="D195" s="14"/>
      <c r="E195" s="14"/>
      <c r="F195" s="14" t="s">
        <v>13</v>
      </c>
      <c r="G195" s="346">
        <f>6298.4*2+192.46*2+122.86*2+75.65+56.98</f>
        <v>13360.069999999998</v>
      </c>
      <c r="H195" s="347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x14ac:dyDescent="0.3">
      <c r="A196" s="14">
        <v>184</v>
      </c>
      <c r="B196" s="24" t="s">
        <v>2047</v>
      </c>
      <c r="C196" s="25"/>
      <c r="D196" s="14"/>
      <c r="E196" s="14"/>
      <c r="F196" s="14" t="s">
        <v>13</v>
      </c>
      <c r="G196" s="346">
        <f>6298.4+192.46+122.86</f>
        <v>6613.7199999999993</v>
      </c>
      <c r="H196" s="347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x14ac:dyDescent="0.3">
      <c r="A197" s="14">
        <v>185</v>
      </c>
      <c r="B197" s="24" t="s">
        <v>2054</v>
      </c>
      <c r="C197" s="25"/>
      <c r="D197" s="14"/>
      <c r="E197" s="14"/>
      <c r="F197" s="14" t="s">
        <v>13</v>
      </c>
      <c r="G197" s="346">
        <v>192.46</v>
      </c>
      <c r="H197" s="347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27.6" x14ac:dyDescent="0.3">
      <c r="A198" s="14">
        <v>186</v>
      </c>
      <c r="B198" s="24" t="s">
        <v>2059</v>
      </c>
      <c r="C198" s="25"/>
      <c r="D198" s="14"/>
      <c r="E198" s="14"/>
      <c r="F198" s="14" t="s">
        <v>13</v>
      </c>
      <c r="G198" s="346">
        <v>75.650000000000006</v>
      </c>
      <c r="H198" s="347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x14ac:dyDescent="0.3">
      <c r="A199" s="14">
        <v>187</v>
      </c>
      <c r="B199" s="24" t="s">
        <v>2063</v>
      </c>
      <c r="C199" s="25"/>
      <c r="D199" s="14"/>
      <c r="E199" s="14"/>
      <c r="F199" s="14" t="s">
        <v>13</v>
      </c>
      <c r="G199" s="346">
        <v>56.98</v>
      </c>
      <c r="H199" s="347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x14ac:dyDescent="0.3">
      <c r="A200" s="14">
        <v>188</v>
      </c>
      <c r="B200" s="24" t="s">
        <v>2048</v>
      </c>
      <c r="C200" s="25"/>
      <c r="D200" s="14"/>
      <c r="E200" s="14"/>
      <c r="F200" s="14" t="s">
        <v>13</v>
      </c>
      <c r="G200" s="346">
        <f>6298.4+192.46+122.86</f>
        <v>6613.7199999999993</v>
      </c>
      <c r="H200" s="347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x14ac:dyDescent="0.3">
      <c r="A201" s="14">
        <v>189</v>
      </c>
      <c r="B201" s="24" t="s">
        <v>2060</v>
      </c>
      <c r="C201" s="25"/>
      <c r="D201" s="14"/>
      <c r="E201" s="14"/>
      <c r="F201" s="14" t="s">
        <v>13</v>
      </c>
      <c r="G201" s="346">
        <v>75.650000000000006</v>
      </c>
      <c r="H201" s="347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x14ac:dyDescent="0.3">
      <c r="A202" s="14">
        <v>190</v>
      </c>
      <c r="B202" s="24" t="s">
        <v>2049</v>
      </c>
      <c r="C202" s="25"/>
      <c r="D202" s="14"/>
      <c r="E202" s="14"/>
      <c r="F202" s="14" t="s">
        <v>13</v>
      </c>
      <c r="G202" s="346">
        <f>6298.4+192.46+122.86</f>
        <v>6613.7199999999993</v>
      </c>
      <c r="H202" s="347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ht="41.4" x14ac:dyDescent="0.3">
      <c r="A203" s="14">
        <v>191</v>
      </c>
      <c r="B203" s="24" t="s">
        <v>2050</v>
      </c>
      <c r="C203" s="25"/>
      <c r="D203" s="14"/>
      <c r="E203" s="14"/>
      <c r="F203" s="14" t="s">
        <v>13</v>
      </c>
      <c r="G203" s="346">
        <f>6298.4+192.46+122.86</f>
        <v>6613.7199999999993</v>
      </c>
      <c r="H203" s="347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x14ac:dyDescent="0.3">
      <c r="A204" s="14">
        <v>192</v>
      </c>
      <c r="B204" s="24" t="s">
        <v>2051</v>
      </c>
      <c r="C204" s="25"/>
      <c r="D204" s="14"/>
      <c r="E204" s="14"/>
      <c r="F204" s="14" t="s">
        <v>13</v>
      </c>
      <c r="G204" s="346">
        <f>6298.4*2+192.46*2+122.86*2</f>
        <v>13227.439999999999</v>
      </c>
      <c r="H204" s="347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x14ac:dyDescent="0.3">
      <c r="A205" s="14">
        <v>193</v>
      </c>
      <c r="B205" s="24" t="s">
        <v>2062</v>
      </c>
      <c r="C205" s="25"/>
      <c r="D205" s="14"/>
      <c r="E205" s="14"/>
      <c r="F205" s="14" t="s">
        <v>13</v>
      </c>
      <c r="G205" s="346">
        <f>75.65*2</f>
        <v>151.30000000000001</v>
      </c>
      <c r="H205" s="347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x14ac:dyDescent="0.3">
      <c r="A206" s="14">
        <v>194</v>
      </c>
      <c r="B206" s="24" t="s">
        <v>2052</v>
      </c>
      <c r="C206" s="25"/>
      <c r="D206" s="14"/>
      <c r="E206" s="14"/>
      <c r="F206" s="14" t="s">
        <v>13</v>
      </c>
      <c r="G206" s="346">
        <f>6298.4+192.46+122.86+75.65</f>
        <v>6689.369999999999</v>
      </c>
      <c r="H206" s="347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x14ac:dyDescent="0.3">
      <c r="A207" s="14">
        <v>195</v>
      </c>
      <c r="B207" s="24" t="s">
        <v>2053</v>
      </c>
      <c r="C207" s="25"/>
      <c r="D207" s="14"/>
      <c r="E207" s="14"/>
      <c r="F207" s="14" t="s">
        <v>13</v>
      </c>
      <c r="G207" s="346">
        <v>192.46</v>
      </c>
      <c r="H207" s="347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x14ac:dyDescent="0.3">
      <c r="A208" s="14">
        <v>196</v>
      </c>
      <c r="B208" s="24" t="s">
        <v>2056</v>
      </c>
      <c r="C208" s="25"/>
      <c r="D208" s="14"/>
      <c r="E208" s="14"/>
      <c r="F208" s="14" t="s">
        <v>13</v>
      </c>
      <c r="G208" s="346">
        <v>122.86</v>
      </c>
      <c r="H208" s="347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x14ac:dyDescent="0.3">
      <c r="A209" s="14">
        <v>197</v>
      </c>
      <c r="B209" s="24" t="s">
        <v>2055</v>
      </c>
      <c r="C209" s="25"/>
      <c r="D209" s="14"/>
      <c r="E209" s="14"/>
      <c r="F209" s="14" t="s">
        <v>13</v>
      </c>
      <c r="G209" s="346">
        <v>192.46</v>
      </c>
      <c r="H209" s="347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x14ac:dyDescent="0.3">
      <c r="A210" s="14">
        <v>198</v>
      </c>
      <c r="B210" s="24" t="s">
        <v>2057</v>
      </c>
      <c r="C210" s="25"/>
      <c r="D210" s="14"/>
      <c r="E210" s="14"/>
      <c r="F210" s="14" t="s">
        <v>13</v>
      </c>
      <c r="G210" s="346">
        <v>75.650000000000006</v>
      </c>
      <c r="H210" s="347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x14ac:dyDescent="0.3">
      <c r="A211" s="14">
        <v>199</v>
      </c>
      <c r="B211" s="24" t="s">
        <v>2058</v>
      </c>
      <c r="C211" s="25"/>
      <c r="D211" s="14"/>
      <c r="E211" s="14"/>
      <c r="F211" s="14" t="s">
        <v>13</v>
      </c>
      <c r="G211" s="346">
        <v>75.650000000000006</v>
      </c>
      <c r="H211" s="347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x14ac:dyDescent="0.3">
      <c r="A212" s="14">
        <v>200</v>
      </c>
      <c r="B212" s="24" t="s">
        <v>2061</v>
      </c>
      <c r="C212" s="25"/>
      <c r="D212" s="14"/>
      <c r="E212" s="14"/>
      <c r="F212" s="14" t="s">
        <v>13</v>
      </c>
      <c r="G212" s="346">
        <v>75.650000000000006</v>
      </c>
      <c r="H212" s="347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x14ac:dyDescent="0.3">
      <c r="A213" s="14"/>
      <c r="B213" s="34" t="s">
        <v>1825</v>
      </c>
      <c r="C213" s="25"/>
      <c r="D213" s="14"/>
      <c r="E213" s="14"/>
      <c r="F213" s="14"/>
      <c r="G213" s="346"/>
      <c r="H213" s="347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x14ac:dyDescent="0.3">
      <c r="A214" s="14">
        <v>201</v>
      </c>
      <c r="B214" s="24" t="s">
        <v>2064</v>
      </c>
      <c r="C214" s="25"/>
      <c r="D214" s="14"/>
      <c r="E214" s="14"/>
      <c r="F214" s="14" t="s">
        <v>13</v>
      </c>
      <c r="G214" s="346">
        <v>2033.2</v>
      </c>
      <c r="H214" s="347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x14ac:dyDescent="0.3">
      <c r="A215" s="14">
        <v>202</v>
      </c>
      <c r="B215" s="24" t="s">
        <v>2065</v>
      </c>
      <c r="C215" s="25"/>
      <c r="D215" s="14"/>
      <c r="E215" s="14"/>
      <c r="F215" s="14" t="s">
        <v>13</v>
      </c>
      <c r="G215" s="346">
        <v>1255.8</v>
      </c>
      <c r="H215" s="347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x14ac:dyDescent="0.3">
      <c r="A216" s="14">
        <v>203</v>
      </c>
      <c r="B216" s="24" t="s">
        <v>2066</v>
      </c>
      <c r="C216" s="25"/>
      <c r="D216" s="14"/>
      <c r="E216" s="14"/>
      <c r="F216" s="14" t="s">
        <v>13</v>
      </c>
      <c r="G216" s="346">
        <v>1255.8</v>
      </c>
      <c r="H216" s="347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x14ac:dyDescent="0.3">
      <c r="A217" s="14">
        <v>204</v>
      </c>
      <c r="B217" s="24" t="s">
        <v>2067</v>
      </c>
      <c r="C217" s="25"/>
      <c r="D217" s="14"/>
      <c r="E217" s="14"/>
      <c r="F217" s="14" t="s">
        <v>13</v>
      </c>
      <c r="G217" s="346">
        <v>1255.8</v>
      </c>
      <c r="H217" s="347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x14ac:dyDescent="0.3">
      <c r="A218" s="14">
        <v>205</v>
      </c>
      <c r="B218" s="24" t="s">
        <v>2068</v>
      </c>
      <c r="C218" s="25"/>
      <c r="D218" s="14"/>
      <c r="E218" s="14"/>
      <c r="F218" s="14" t="s">
        <v>13</v>
      </c>
      <c r="G218" s="346">
        <v>715.02</v>
      </c>
      <c r="H218" s="347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x14ac:dyDescent="0.3">
      <c r="A219" s="14"/>
      <c r="B219" s="34" t="s">
        <v>2069</v>
      </c>
      <c r="C219" s="25"/>
      <c r="D219" s="14"/>
      <c r="E219" s="14"/>
      <c r="F219" s="14"/>
      <c r="G219" s="346"/>
      <c r="H219" s="347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x14ac:dyDescent="0.3">
      <c r="A220" s="14">
        <v>206</v>
      </c>
      <c r="B220" s="24" t="s">
        <v>2070</v>
      </c>
      <c r="C220" s="25"/>
      <c r="D220" s="14"/>
      <c r="E220" s="14"/>
      <c r="F220" s="14" t="s">
        <v>13</v>
      </c>
      <c r="G220" s="346">
        <v>1392.6</v>
      </c>
      <c r="H220" s="347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x14ac:dyDescent="0.3">
      <c r="A221" s="14">
        <v>207</v>
      </c>
      <c r="B221" s="24" t="s">
        <v>2071</v>
      </c>
      <c r="C221" s="25"/>
      <c r="D221" s="14"/>
      <c r="E221" s="14"/>
      <c r="F221" s="14" t="s">
        <v>13</v>
      </c>
      <c r="G221" s="346">
        <v>1004.28</v>
      </c>
      <c r="H221" s="347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x14ac:dyDescent="0.3">
      <c r="A222" s="14">
        <v>208</v>
      </c>
      <c r="B222" s="24" t="s">
        <v>2072</v>
      </c>
      <c r="C222" s="25"/>
      <c r="D222" s="14"/>
      <c r="E222" s="14"/>
      <c r="F222" s="14" t="s">
        <v>13</v>
      </c>
      <c r="G222" s="346">
        <v>367.3</v>
      </c>
      <c r="H222" s="347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x14ac:dyDescent="0.3">
      <c r="A223" s="14">
        <v>209</v>
      </c>
      <c r="B223" s="24" t="s">
        <v>2073</v>
      </c>
      <c r="C223" s="25"/>
      <c r="D223" s="14"/>
      <c r="E223" s="14"/>
      <c r="F223" s="14" t="s">
        <v>13</v>
      </c>
      <c r="G223" s="346">
        <v>180.05</v>
      </c>
      <c r="H223" s="347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x14ac:dyDescent="0.3">
      <c r="A224" s="14"/>
      <c r="B224" s="34" t="s">
        <v>2084</v>
      </c>
      <c r="C224" s="25"/>
      <c r="D224" s="14"/>
      <c r="E224" s="14"/>
      <c r="F224" s="14"/>
      <c r="G224" s="346"/>
      <c r="H224" s="347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x14ac:dyDescent="0.3">
      <c r="A225" s="14">
        <v>210</v>
      </c>
      <c r="B225" s="24" t="s">
        <v>2080</v>
      </c>
      <c r="C225" s="25" t="s">
        <v>2081</v>
      </c>
      <c r="D225" s="14"/>
      <c r="E225" s="14"/>
      <c r="F225" s="14" t="s">
        <v>98</v>
      </c>
      <c r="G225" s="348">
        <f>27+20+17</f>
        <v>64</v>
      </c>
      <c r="H225" s="349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x14ac:dyDescent="0.3">
      <c r="A226" s="14">
        <v>211</v>
      </c>
      <c r="B226" s="24" t="s">
        <v>2082</v>
      </c>
      <c r="C226" s="25" t="s">
        <v>2081</v>
      </c>
      <c r="D226" s="14"/>
      <c r="E226" s="14"/>
      <c r="F226" s="14" t="s">
        <v>98</v>
      </c>
      <c r="G226" s="348">
        <f>18+14+4</f>
        <v>36</v>
      </c>
      <c r="H226" s="349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x14ac:dyDescent="0.3">
      <c r="A227" s="14">
        <v>212</v>
      </c>
      <c r="B227" s="24" t="s">
        <v>2083</v>
      </c>
      <c r="C227" s="25" t="s">
        <v>2081</v>
      </c>
      <c r="D227" s="14"/>
      <c r="E227" s="14"/>
      <c r="F227" s="14" t="s">
        <v>98</v>
      </c>
      <c r="G227" s="348">
        <v>2</v>
      </c>
      <c r="H227" s="349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x14ac:dyDescent="0.3">
      <c r="A228" s="14">
        <v>213</v>
      </c>
      <c r="B228" s="24" t="s">
        <v>2085</v>
      </c>
      <c r="C228" s="25" t="s">
        <v>1599</v>
      </c>
      <c r="D228" s="14"/>
      <c r="E228" s="14"/>
      <c r="F228" s="14" t="s">
        <v>1250</v>
      </c>
      <c r="G228" s="346">
        <f>255.91+235.11+205.5</f>
        <v>696.52</v>
      </c>
      <c r="H228" s="347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x14ac:dyDescent="0.3">
      <c r="A229" s="14">
        <v>214</v>
      </c>
      <c r="B229" s="24" t="s">
        <v>2094</v>
      </c>
      <c r="C229" s="25" t="s">
        <v>1599</v>
      </c>
      <c r="D229" s="14"/>
      <c r="E229" s="14"/>
      <c r="F229" s="14" t="s">
        <v>1250</v>
      </c>
      <c r="G229" s="346">
        <v>36.659999999999997</v>
      </c>
      <c r="H229" s="347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x14ac:dyDescent="0.3">
      <c r="A230" s="14">
        <v>215</v>
      </c>
      <c r="B230" s="24" t="s">
        <v>2086</v>
      </c>
      <c r="C230" s="25" t="s">
        <v>2087</v>
      </c>
      <c r="D230" s="14"/>
      <c r="E230" s="14"/>
      <c r="F230" s="14" t="s">
        <v>1250</v>
      </c>
      <c r="G230" s="346">
        <f>1314.99+1092.11+958.38</f>
        <v>3365.48</v>
      </c>
      <c r="H230" s="347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x14ac:dyDescent="0.3">
      <c r="A231" s="14">
        <v>216</v>
      </c>
      <c r="B231" s="24" t="s">
        <v>2088</v>
      </c>
      <c r="C231" s="25" t="s">
        <v>2087</v>
      </c>
      <c r="D231" s="14"/>
      <c r="E231" s="14"/>
      <c r="F231" s="14" t="s">
        <v>1250</v>
      </c>
      <c r="G231" s="346">
        <f>216.51+108.25+108.26</f>
        <v>433.02</v>
      </c>
      <c r="H231" s="347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x14ac:dyDescent="0.3">
      <c r="A232" s="14">
        <v>217</v>
      </c>
      <c r="B232" s="24" t="s">
        <v>2089</v>
      </c>
      <c r="C232" s="25" t="s">
        <v>2087</v>
      </c>
      <c r="D232" s="14"/>
      <c r="E232" s="14"/>
      <c r="F232" s="14" t="s">
        <v>1250</v>
      </c>
      <c r="G232" s="346">
        <f>393.22+151.24</f>
        <v>544.46</v>
      </c>
      <c r="H232" s="347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x14ac:dyDescent="0.3">
      <c r="A233" s="14">
        <v>218</v>
      </c>
      <c r="B233" s="24" t="s">
        <v>2096</v>
      </c>
      <c r="C233" s="25" t="s">
        <v>2087</v>
      </c>
      <c r="D233" s="14"/>
      <c r="E233" s="14"/>
      <c r="F233" s="14" t="s">
        <v>1250</v>
      </c>
      <c r="G233" s="346">
        <v>70.05</v>
      </c>
      <c r="H233" s="347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x14ac:dyDescent="0.3">
      <c r="A234" s="14">
        <v>219</v>
      </c>
      <c r="B234" s="24" t="s">
        <v>2093</v>
      </c>
      <c r="C234" s="25" t="s">
        <v>2087</v>
      </c>
      <c r="D234" s="14"/>
      <c r="E234" s="14"/>
      <c r="F234" s="14" t="s">
        <v>1250</v>
      </c>
      <c r="G234" s="346">
        <f>45.32+38.84+38.84</f>
        <v>123</v>
      </c>
      <c r="H234" s="347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x14ac:dyDescent="0.3">
      <c r="A235" s="14">
        <v>220</v>
      </c>
      <c r="B235" s="24" t="s">
        <v>2097</v>
      </c>
      <c r="C235" s="25" t="s">
        <v>2087</v>
      </c>
      <c r="D235" s="14"/>
      <c r="E235" s="14"/>
      <c r="F235" s="14" t="s">
        <v>1250</v>
      </c>
      <c r="G235" s="346">
        <v>5.39</v>
      </c>
      <c r="H235" s="347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x14ac:dyDescent="0.3">
      <c r="A236" s="14">
        <v>221</v>
      </c>
      <c r="B236" s="24" t="s">
        <v>2092</v>
      </c>
      <c r="C236" s="25" t="s">
        <v>2087</v>
      </c>
      <c r="D236" s="14"/>
      <c r="E236" s="14"/>
      <c r="F236" s="14" t="s">
        <v>1250</v>
      </c>
      <c r="G236" s="346">
        <f>47.48+23.74+23.74</f>
        <v>94.96</v>
      </c>
      <c r="H236" s="347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x14ac:dyDescent="0.3">
      <c r="A237" s="14">
        <v>222</v>
      </c>
      <c r="B237" s="24" t="s">
        <v>2090</v>
      </c>
      <c r="C237" s="25" t="s">
        <v>2087</v>
      </c>
      <c r="D237" s="14"/>
      <c r="E237" s="14"/>
      <c r="F237" s="14" t="s">
        <v>1250</v>
      </c>
      <c r="G237" s="346">
        <f>110.06+73.37</f>
        <v>183.43</v>
      </c>
      <c r="H237" s="347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x14ac:dyDescent="0.3">
      <c r="A238" s="14">
        <v>223</v>
      </c>
      <c r="B238" s="24" t="s">
        <v>2091</v>
      </c>
      <c r="C238" s="25" t="s">
        <v>2087</v>
      </c>
      <c r="D238" s="14"/>
      <c r="E238" s="14"/>
      <c r="F238" s="14" t="s">
        <v>1250</v>
      </c>
      <c r="G238" s="346">
        <f>4764.86+4868.45+4557.7</f>
        <v>14191.009999999998</v>
      </c>
      <c r="H238" s="347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x14ac:dyDescent="0.3">
      <c r="A239" s="14">
        <v>224</v>
      </c>
      <c r="B239" s="24" t="s">
        <v>2095</v>
      </c>
      <c r="C239" s="25" t="s">
        <v>2087</v>
      </c>
      <c r="D239" s="14"/>
      <c r="E239" s="14"/>
      <c r="F239" s="14" t="s">
        <v>1250</v>
      </c>
      <c r="G239" s="346">
        <v>701.35</v>
      </c>
      <c r="H239" s="347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x14ac:dyDescent="0.3">
      <c r="A240" s="14"/>
      <c r="B240" s="34" t="s">
        <v>2074</v>
      </c>
      <c r="C240" s="25"/>
      <c r="D240" s="14"/>
      <c r="E240" s="14"/>
      <c r="F240" s="14"/>
      <c r="G240" s="346"/>
      <c r="H240" s="347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x14ac:dyDescent="0.3">
      <c r="A241" s="14">
        <v>225</v>
      </c>
      <c r="B241" s="24" t="s">
        <v>2075</v>
      </c>
      <c r="C241" s="25"/>
      <c r="D241" s="14"/>
      <c r="E241" s="14"/>
      <c r="F241" s="14" t="s">
        <v>13</v>
      </c>
      <c r="G241" s="346">
        <v>401.08</v>
      </c>
      <c r="H241" s="347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x14ac:dyDescent="0.3">
      <c r="A242" s="14">
        <v>226</v>
      </c>
      <c r="B242" s="24" t="s">
        <v>2076</v>
      </c>
      <c r="C242" s="25"/>
      <c r="D242" s="14"/>
      <c r="E242" s="14"/>
      <c r="F242" s="14" t="s">
        <v>13</v>
      </c>
      <c r="G242" s="346">
        <v>393.07</v>
      </c>
      <c r="H242" s="347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x14ac:dyDescent="0.3">
      <c r="A243" s="14">
        <v>227</v>
      </c>
      <c r="B243" s="24" t="s">
        <v>2077</v>
      </c>
      <c r="C243" s="25"/>
      <c r="D243" s="14"/>
      <c r="E243" s="14"/>
      <c r="F243" s="14" t="s">
        <v>13</v>
      </c>
      <c r="G243" s="346">
        <v>185.44</v>
      </c>
      <c r="H243" s="347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x14ac:dyDescent="0.3">
      <c r="A244" s="14">
        <v>228</v>
      </c>
      <c r="B244" s="24" t="s">
        <v>2078</v>
      </c>
      <c r="C244" s="25"/>
      <c r="D244" s="14"/>
      <c r="E244" s="14"/>
      <c r="F244" s="14" t="s">
        <v>13</v>
      </c>
      <c r="G244" s="346">
        <v>466.38</v>
      </c>
      <c r="H244" s="347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ht="15" thickBot="1" x14ac:dyDescent="0.35">
      <c r="A245" s="17">
        <v>229</v>
      </c>
      <c r="B245" s="185" t="s">
        <v>2079</v>
      </c>
      <c r="C245" s="186"/>
      <c r="D245" s="17"/>
      <c r="E245" s="17"/>
      <c r="F245" s="17" t="s">
        <v>13</v>
      </c>
      <c r="G245" s="361">
        <v>8505.5400000000009</v>
      </c>
      <c r="H245" s="362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 x14ac:dyDescent="0.3">
      <c r="A246" s="247" t="s">
        <v>2956</v>
      </c>
      <c r="B246" s="248"/>
      <c r="C246" s="248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  <c r="P246" s="248"/>
      <c r="Q246" s="249"/>
    </row>
    <row r="247" spans="1:17" ht="48.9" customHeight="1" thickBot="1" x14ac:dyDescent="0.35">
      <c r="A247" s="250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2"/>
    </row>
  </sheetData>
  <mergeCells count="256">
    <mergeCell ref="A246:Q247"/>
    <mergeCell ref="G245:H245"/>
    <mergeCell ref="G222:H222"/>
    <mergeCell ref="G223:H223"/>
    <mergeCell ref="G241:H241"/>
    <mergeCell ref="G242:H242"/>
    <mergeCell ref="G243:H243"/>
    <mergeCell ref="G244:H244"/>
    <mergeCell ref="G238:H238"/>
    <mergeCell ref="G224:H224"/>
    <mergeCell ref="G229:H229"/>
    <mergeCell ref="G239:H239"/>
    <mergeCell ref="G233:H233"/>
    <mergeCell ref="G234:H234"/>
    <mergeCell ref="G236:H236"/>
    <mergeCell ref="G235:H235"/>
    <mergeCell ref="G240:H240"/>
    <mergeCell ref="G225:H225"/>
    <mergeCell ref="G226:H226"/>
    <mergeCell ref="G227:H227"/>
    <mergeCell ref="G228:H228"/>
    <mergeCell ref="G230:H230"/>
    <mergeCell ref="G231:H231"/>
    <mergeCell ref="G232:H232"/>
    <mergeCell ref="G237:H237"/>
    <mergeCell ref="G216:H216"/>
    <mergeCell ref="G217:H217"/>
    <mergeCell ref="G218:H218"/>
    <mergeCell ref="G220:H220"/>
    <mergeCell ref="G221:H221"/>
    <mergeCell ref="G219:H219"/>
    <mergeCell ref="G212:H212"/>
    <mergeCell ref="G205:H205"/>
    <mergeCell ref="G199:H199"/>
    <mergeCell ref="G213:H213"/>
    <mergeCell ref="G214:H214"/>
    <mergeCell ref="G215:H215"/>
    <mergeCell ref="G206:H206"/>
    <mergeCell ref="G207:H207"/>
    <mergeCell ref="G209:H209"/>
    <mergeCell ref="G210:H210"/>
    <mergeCell ref="G211:H211"/>
    <mergeCell ref="G188:H188"/>
    <mergeCell ref="G189:H189"/>
    <mergeCell ref="G190:H190"/>
    <mergeCell ref="G191:H191"/>
    <mergeCell ref="G193:H193"/>
    <mergeCell ref="G194:H194"/>
    <mergeCell ref="G183:H183"/>
    <mergeCell ref="G184:H184"/>
    <mergeCell ref="G185:H185"/>
    <mergeCell ref="G186:H186"/>
    <mergeCell ref="G187:H187"/>
    <mergeCell ref="G192:H192"/>
    <mergeCell ref="G197:H197"/>
    <mergeCell ref="G208:H208"/>
    <mergeCell ref="G198:H198"/>
    <mergeCell ref="G195:H195"/>
    <mergeCell ref="G196:H196"/>
    <mergeCell ref="G200:H200"/>
    <mergeCell ref="G202:H202"/>
    <mergeCell ref="G203:H203"/>
    <mergeCell ref="G204:H204"/>
    <mergeCell ref="G201:H201"/>
    <mergeCell ref="G178:H178"/>
    <mergeCell ref="G179:H179"/>
    <mergeCell ref="G180:H180"/>
    <mergeCell ref="G181:H181"/>
    <mergeCell ref="G182:H182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65:H165"/>
    <mergeCell ref="G166:H166"/>
    <mergeCell ref="G167:H167"/>
    <mergeCell ref="G150:H150"/>
    <mergeCell ref="G168:H168"/>
    <mergeCell ref="G169:H169"/>
    <mergeCell ref="G159:H159"/>
    <mergeCell ref="G160:H160"/>
    <mergeCell ref="G161:H161"/>
    <mergeCell ref="G162:H162"/>
    <mergeCell ref="G163:H163"/>
    <mergeCell ref="G164:H164"/>
    <mergeCell ref="G153:H153"/>
    <mergeCell ref="G154:H154"/>
    <mergeCell ref="G155:H155"/>
    <mergeCell ref="G156:H156"/>
    <mergeCell ref="G157:H157"/>
    <mergeCell ref="G158:H158"/>
    <mergeCell ref="G146:H146"/>
    <mergeCell ref="G147:H147"/>
    <mergeCell ref="G148:H148"/>
    <mergeCell ref="G149:H149"/>
    <mergeCell ref="G151:H151"/>
    <mergeCell ref="G152:H152"/>
    <mergeCell ref="G140:H140"/>
    <mergeCell ref="G141:H141"/>
    <mergeCell ref="G142:H142"/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28:H128"/>
    <mergeCell ref="G129:H129"/>
    <mergeCell ref="G130:H130"/>
    <mergeCell ref="G131:H131"/>
    <mergeCell ref="G132:H132"/>
    <mergeCell ref="G133:H133"/>
    <mergeCell ref="G122:H122"/>
    <mergeCell ref="G123:H123"/>
    <mergeCell ref="G124:H124"/>
    <mergeCell ref="G125:H125"/>
    <mergeCell ref="G126:H126"/>
    <mergeCell ref="G127:H127"/>
    <mergeCell ref="G116:H116"/>
    <mergeCell ref="G117:H117"/>
    <mergeCell ref="G118:H118"/>
    <mergeCell ref="G119:H119"/>
    <mergeCell ref="G120:H120"/>
    <mergeCell ref="G121:H121"/>
    <mergeCell ref="G28:H28"/>
    <mergeCell ref="G17:H17"/>
    <mergeCell ref="G10:H10"/>
    <mergeCell ref="G49:H49"/>
    <mergeCell ref="G78:H78"/>
    <mergeCell ref="G112:H112"/>
    <mergeCell ref="G113:H113"/>
    <mergeCell ref="G114:H114"/>
    <mergeCell ref="G115:H115"/>
    <mergeCell ref="G53:H53"/>
    <mergeCell ref="G57:H57"/>
    <mergeCell ref="G54:H54"/>
    <mergeCell ref="G68:H68"/>
    <mergeCell ref="G70:H70"/>
    <mergeCell ref="G63:H63"/>
    <mergeCell ref="G64:H64"/>
    <mergeCell ref="G67:H67"/>
    <mergeCell ref="G69:H69"/>
    <mergeCell ref="G110:H110"/>
    <mergeCell ref="G111:H111"/>
    <mergeCell ref="G108:H108"/>
    <mergeCell ref="G109:H109"/>
    <mergeCell ref="G93:H93"/>
    <mergeCell ref="G83:H83"/>
    <mergeCell ref="G5:H5"/>
    <mergeCell ref="G18:H18"/>
    <mergeCell ref="G105:H105"/>
    <mergeCell ref="G106:H106"/>
    <mergeCell ref="G107:H107"/>
    <mergeCell ref="G100:H100"/>
    <mergeCell ref="G101:H101"/>
    <mergeCell ref="G102:H102"/>
    <mergeCell ref="G103:H103"/>
    <mergeCell ref="G104:H104"/>
    <mergeCell ref="G94:H94"/>
    <mergeCell ref="G95:H95"/>
    <mergeCell ref="G96:H96"/>
    <mergeCell ref="G97:H97"/>
    <mergeCell ref="G98:H98"/>
    <mergeCell ref="G99:H99"/>
    <mergeCell ref="G89:H89"/>
    <mergeCell ref="G90:H90"/>
    <mergeCell ref="G91:H91"/>
    <mergeCell ref="G92:H92"/>
    <mergeCell ref="G7:H7"/>
    <mergeCell ref="G8:H8"/>
    <mergeCell ref="G21:H21"/>
    <mergeCell ref="G27:H27"/>
    <mergeCell ref="G87:H87"/>
    <mergeCell ref="G88:H88"/>
    <mergeCell ref="G77:H77"/>
    <mergeCell ref="G79:H79"/>
    <mergeCell ref="G80:H80"/>
    <mergeCell ref="G81:H81"/>
    <mergeCell ref="G82:H82"/>
    <mergeCell ref="G71:H71"/>
    <mergeCell ref="G72:H72"/>
    <mergeCell ref="G73:H73"/>
    <mergeCell ref="G74:H74"/>
    <mergeCell ref="G75:H75"/>
    <mergeCell ref="G76:H76"/>
    <mergeCell ref="G84:H84"/>
    <mergeCell ref="G85:H85"/>
    <mergeCell ref="G86:H86"/>
    <mergeCell ref="G60:H60"/>
    <mergeCell ref="G61:H61"/>
    <mergeCell ref="G62:H62"/>
    <mergeCell ref="G65:H65"/>
    <mergeCell ref="G66:H66"/>
    <mergeCell ref="G47:H47"/>
    <mergeCell ref="G48:H48"/>
    <mergeCell ref="G56:H56"/>
    <mergeCell ref="G58:H58"/>
    <mergeCell ref="G59:H59"/>
    <mergeCell ref="G50:H50"/>
    <mergeCell ref="G55:H55"/>
    <mergeCell ref="G51:H51"/>
    <mergeCell ref="G52:H52"/>
    <mergeCell ref="G45:H45"/>
    <mergeCell ref="G38:H38"/>
    <mergeCell ref="G42:H42"/>
    <mergeCell ref="G44:H44"/>
    <mergeCell ref="G41:H41"/>
    <mergeCell ref="G46:H46"/>
    <mergeCell ref="G39:H39"/>
    <mergeCell ref="G40:H40"/>
    <mergeCell ref="G43:H43"/>
    <mergeCell ref="G35:H35"/>
    <mergeCell ref="G36:H36"/>
    <mergeCell ref="G37:H37"/>
    <mergeCell ref="G6:H6"/>
    <mergeCell ref="G19:H19"/>
    <mergeCell ref="G12:H12"/>
    <mergeCell ref="G30:H30"/>
    <mergeCell ref="G33:H33"/>
    <mergeCell ref="G34:H34"/>
    <mergeCell ref="G25:H25"/>
    <mergeCell ref="G11:H11"/>
    <mergeCell ref="G26:H26"/>
    <mergeCell ref="G32:H32"/>
    <mergeCell ref="G31:H31"/>
    <mergeCell ref="G24:H24"/>
    <mergeCell ref="G22:H22"/>
    <mergeCell ref="G15:H15"/>
    <mergeCell ref="G14:H14"/>
    <mergeCell ref="G16:H16"/>
    <mergeCell ref="G20:H20"/>
    <mergeCell ref="G29:H29"/>
    <mergeCell ref="G9:H9"/>
    <mergeCell ref="G23:H23"/>
    <mergeCell ref="G13:H13"/>
    <mergeCell ref="J1:J2"/>
    <mergeCell ref="L1:M1"/>
    <mergeCell ref="N1:O1"/>
    <mergeCell ref="A3:B3"/>
    <mergeCell ref="G3:H3"/>
    <mergeCell ref="G4:H4"/>
    <mergeCell ref="A1:A2"/>
    <mergeCell ref="B1:B2"/>
    <mergeCell ref="C1:C2"/>
    <mergeCell ref="D1:D2"/>
    <mergeCell ref="E1:E2"/>
    <mergeCell ref="F1:F2"/>
    <mergeCell ref="G1:H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5D5C-A89F-47B9-B58B-C4458665E0F0}">
  <dimension ref="A1:Q111"/>
  <sheetViews>
    <sheetView zoomScale="70" zoomScaleNormal="70" workbookViewId="0">
      <selection sqref="A1:XFD4"/>
    </sheetView>
  </sheetViews>
  <sheetFormatPr defaultColWidth="9" defaultRowHeight="13.8" x14ac:dyDescent="0.25"/>
  <cols>
    <col min="1" max="1" width="6.88671875" style="181" bestFit="1" customWidth="1"/>
    <col min="2" max="2" width="58.5546875" style="182" bestFit="1" customWidth="1"/>
    <col min="3" max="3" width="14.6640625" style="177" customWidth="1"/>
    <col min="4" max="4" width="11.88671875" style="181" bestFit="1" customWidth="1"/>
    <col min="5" max="5" width="23.6640625" style="177" customWidth="1"/>
    <col min="6" max="6" width="13.5546875" style="183" customWidth="1"/>
    <col min="7" max="7" width="12.88671875" style="183" customWidth="1"/>
    <col min="8" max="8" width="11.44140625" style="177" customWidth="1"/>
    <col min="9" max="9" width="22.109375" style="177" bestFit="1" customWidth="1"/>
    <col min="10" max="10" width="19.33203125" style="177" customWidth="1"/>
    <col min="11" max="11" width="12.6640625" style="177" customWidth="1"/>
    <col min="12" max="12" width="14.5546875" style="177" customWidth="1"/>
    <col min="13" max="13" width="14.88671875" style="177" customWidth="1"/>
    <col min="14" max="14" width="13.44140625" style="177" customWidth="1"/>
    <col min="15" max="15" width="17.5546875" style="177" customWidth="1"/>
    <col min="16" max="16" width="14" style="177" customWidth="1"/>
    <col min="17" max="16384" width="9" style="177"/>
  </cols>
  <sheetData>
    <row r="1" spans="1:16" s="126" customFormat="1" ht="27.75" customHeight="1" x14ac:dyDescent="0.3">
      <c r="A1" s="257" t="s">
        <v>18</v>
      </c>
      <c r="B1" s="268" t="s">
        <v>17</v>
      </c>
      <c r="C1" s="261" t="s">
        <v>19</v>
      </c>
      <c r="D1" s="261" t="s">
        <v>20</v>
      </c>
      <c r="E1" s="261" t="s">
        <v>21</v>
      </c>
      <c r="F1" s="263" t="s">
        <v>60</v>
      </c>
      <c r="G1" s="263" t="s">
        <v>22</v>
      </c>
      <c r="H1" s="263" t="s">
        <v>23</v>
      </c>
      <c r="I1" s="265" t="s">
        <v>26</v>
      </c>
      <c r="J1" s="127" t="s">
        <v>25</v>
      </c>
      <c r="K1" s="255" t="s">
        <v>0</v>
      </c>
      <c r="L1" s="256"/>
      <c r="M1" s="255" t="s">
        <v>1</v>
      </c>
      <c r="N1" s="256"/>
      <c r="O1" s="127" t="s">
        <v>2</v>
      </c>
      <c r="P1" s="127" t="s">
        <v>4</v>
      </c>
    </row>
    <row r="2" spans="1:16" s="126" customFormat="1" ht="24.9" customHeight="1" x14ac:dyDescent="0.3">
      <c r="A2" s="258"/>
      <c r="B2" s="269"/>
      <c r="C2" s="262"/>
      <c r="D2" s="262"/>
      <c r="E2" s="262"/>
      <c r="F2" s="267"/>
      <c r="G2" s="267"/>
      <c r="H2" s="264"/>
      <c r="I2" s="266"/>
      <c r="J2" s="127" t="s">
        <v>24</v>
      </c>
      <c r="K2" s="127" t="s">
        <v>3</v>
      </c>
      <c r="L2" s="127" t="s">
        <v>4</v>
      </c>
      <c r="M2" s="127" t="s">
        <v>3</v>
      </c>
      <c r="N2" s="127" t="s">
        <v>4</v>
      </c>
      <c r="O2" s="127" t="s">
        <v>5</v>
      </c>
      <c r="P2" s="127" t="s">
        <v>5</v>
      </c>
    </row>
    <row r="3" spans="1:16" s="126" customFormat="1" ht="32.4" customHeight="1" x14ac:dyDescent="0.3">
      <c r="A3" s="253" t="s">
        <v>2098</v>
      </c>
      <c r="B3" s="254"/>
      <c r="C3" s="128"/>
      <c r="D3" s="129"/>
      <c r="E3" s="130"/>
      <c r="F3" s="129"/>
      <c r="G3" s="129"/>
      <c r="H3" s="130"/>
      <c r="I3" s="130"/>
      <c r="J3" s="129"/>
      <c r="K3" s="129"/>
      <c r="L3" s="131">
        <f>SUM(L4:L661)</f>
        <v>0</v>
      </c>
      <c r="M3" s="129"/>
      <c r="N3" s="131">
        <f>SUM(N4:N661)</f>
        <v>0</v>
      </c>
      <c r="O3" s="129"/>
      <c r="P3" s="131">
        <f>SUM(P4:P661)</f>
        <v>0</v>
      </c>
    </row>
    <row r="4" spans="1:16" ht="27.6" x14ac:dyDescent="0.25">
      <c r="A4" s="173">
        <v>1</v>
      </c>
      <c r="B4" s="174" t="s">
        <v>2099</v>
      </c>
      <c r="C4" s="175"/>
      <c r="D4" s="173" t="s">
        <v>2100</v>
      </c>
      <c r="E4" s="107" t="s">
        <v>2101</v>
      </c>
      <c r="F4" s="176" t="s">
        <v>98</v>
      </c>
      <c r="G4" s="176">
        <v>3</v>
      </c>
      <c r="H4" s="175"/>
      <c r="I4" s="175" t="s">
        <v>2102</v>
      </c>
      <c r="J4" s="175"/>
      <c r="K4" s="175"/>
      <c r="L4" s="175"/>
      <c r="M4" s="175"/>
      <c r="N4" s="175"/>
      <c r="O4" s="175"/>
      <c r="P4" s="175"/>
    </row>
    <row r="5" spans="1:16" ht="27.6" x14ac:dyDescent="0.25">
      <c r="A5" s="173">
        <v>2</v>
      </c>
      <c r="B5" s="174" t="s">
        <v>2103</v>
      </c>
      <c r="C5" s="175"/>
      <c r="D5" s="173"/>
      <c r="E5" s="178" t="s">
        <v>2104</v>
      </c>
      <c r="F5" s="176" t="s">
        <v>98</v>
      </c>
      <c r="G5" s="176">
        <v>3</v>
      </c>
      <c r="H5" s="175"/>
      <c r="I5" s="175" t="s">
        <v>2102</v>
      </c>
      <c r="J5" s="175"/>
      <c r="K5" s="175"/>
      <c r="L5" s="175"/>
      <c r="M5" s="175"/>
      <c r="N5" s="175"/>
      <c r="O5" s="175"/>
      <c r="P5" s="175"/>
    </row>
    <row r="6" spans="1:16" ht="27.6" x14ac:dyDescent="0.25">
      <c r="A6" s="173">
        <v>3</v>
      </c>
      <c r="B6" s="174" t="s">
        <v>2105</v>
      </c>
      <c r="C6" s="175"/>
      <c r="D6" s="173"/>
      <c r="E6" s="178" t="s">
        <v>2104</v>
      </c>
      <c r="F6" s="176" t="s">
        <v>2106</v>
      </c>
      <c r="G6" s="176">
        <v>3900</v>
      </c>
      <c r="H6" s="175"/>
      <c r="I6" s="175" t="s">
        <v>2107</v>
      </c>
      <c r="J6" s="175"/>
      <c r="K6" s="175"/>
      <c r="L6" s="175"/>
      <c r="M6" s="175"/>
      <c r="N6" s="175"/>
      <c r="O6" s="175"/>
      <c r="P6" s="175"/>
    </row>
    <row r="7" spans="1:16" ht="27.6" x14ac:dyDescent="0.25">
      <c r="A7" s="173">
        <v>4</v>
      </c>
      <c r="B7" s="174" t="s">
        <v>2108</v>
      </c>
      <c r="C7" s="175"/>
      <c r="D7" s="173"/>
      <c r="E7" s="178" t="s">
        <v>2104</v>
      </c>
      <c r="F7" s="176" t="s">
        <v>98</v>
      </c>
      <c r="G7" s="176">
        <v>4</v>
      </c>
      <c r="H7" s="175"/>
      <c r="I7" s="175" t="s">
        <v>2109</v>
      </c>
      <c r="J7" s="175"/>
      <c r="K7" s="175"/>
      <c r="L7" s="175"/>
      <c r="M7" s="175"/>
      <c r="O7" s="175"/>
      <c r="P7" s="175"/>
    </row>
    <row r="8" spans="1:16" ht="27.6" x14ac:dyDescent="0.25">
      <c r="A8" s="173">
        <v>5</v>
      </c>
      <c r="B8" s="174" t="s">
        <v>2110</v>
      </c>
      <c r="C8" s="175"/>
      <c r="D8" s="173"/>
      <c r="E8" s="178" t="s">
        <v>2104</v>
      </c>
      <c r="F8" s="176" t="s">
        <v>98</v>
      </c>
      <c r="G8" s="176">
        <v>1</v>
      </c>
      <c r="H8" s="175"/>
      <c r="I8" s="175" t="s">
        <v>2109</v>
      </c>
      <c r="J8" s="175"/>
      <c r="K8" s="175"/>
      <c r="L8" s="175"/>
      <c r="M8" s="175"/>
      <c r="N8" s="175"/>
      <c r="O8" s="175"/>
      <c r="P8" s="175"/>
    </row>
    <row r="9" spans="1:16" ht="27.6" x14ac:dyDescent="0.25">
      <c r="A9" s="173">
        <v>6</v>
      </c>
      <c r="B9" s="174" t="s">
        <v>2111</v>
      </c>
      <c r="C9" s="175"/>
      <c r="D9" s="173"/>
      <c r="E9" s="178" t="s">
        <v>2104</v>
      </c>
      <c r="F9" s="176" t="s">
        <v>98</v>
      </c>
      <c r="G9" s="176">
        <v>3</v>
      </c>
      <c r="H9" s="175"/>
      <c r="I9" s="175" t="s">
        <v>2112</v>
      </c>
      <c r="J9" s="175"/>
      <c r="K9" s="175"/>
      <c r="L9" s="175"/>
      <c r="M9" s="175"/>
      <c r="N9" s="175"/>
      <c r="O9" s="175"/>
      <c r="P9" s="175"/>
    </row>
    <row r="10" spans="1:16" ht="27.6" x14ac:dyDescent="0.25">
      <c r="A10" s="173">
        <v>7</v>
      </c>
      <c r="B10" s="174" t="s">
        <v>2113</v>
      </c>
      <c r="C10" s="175"/>
      <c r="D10" s="173"/>
      <c r="E10" s="178" t="s">
        <v>2104</v>
      </c>
      <c r="F10" s="176" t="s">
        <v>98</v>
      </c>
      <c r="G10" s="176">
        <v>2</v>
      </c>
      <c r="H10" s="175"/>
      <c r="I10" s="175" t="s">
        <v>2114</v>
      </c>
      <c r="J10" s="175"/>
      <c r="K10" s="175"/>
      <c r="L10" s="175"/>
      <c r="M10" s="175"/>
      <c r="N10" s="175"/>
      <c r="O10" s="175"/>
      <c r="P10" s="175"/>
    </row>
    <row r="11" spans="1:16" ht="27.6" x14ac:dyDescent="0.25">
      <c r="A11" s="173">
        <v>8</v>
      </c>
      <c r="B11" s="174" t="s">
        <v>2115</v>
      </c>
      <c r="C11" s="175"/>
      <c r="D11" s="173"/>
      <c r="E11" s="178" t="s">
        <v>2104</v>
      </c>
      <c r="F11" s="176" t="s">
        <v>98</v>
      </c>
      <c r="G11" s="176">
        <v>32</v>
      </c>
      <c r="H11" s="175"/>
      <c r="I11" s="175" t="s">
        <v>2112</v>
      </c>
      <c r="J11" s="175"/>
      <c r="K11" s="175"/>
      <c r="L11" s="175"/>
      <c r="M11" s="175"/>
      <c r="N11" s="175"/>
      <c r="O11" s="175"/>
      <c r="P11" s="175"/>
    </row>
    <row r="12" spans="1:16" ht="27.6" x14ac:dyDescent="0.25">
      <c r="A12" s="173">
        <v>9</v>
      </c>
      <c r="B12" s="174" t="s">
        <v>2116</v>
      </c>
      <c r="C12" s="175"/>
      <c r="D12" s="173"/>
      <c r="E12" s="178" t="s">
        <v>2104</v>
      </c>
      <c r="F12" s="176" t="s">
        <v>271</v>
      </c>
      <c r="G12" s="176">
        <v>75</v>
      </c>
      <c r="H12" s="175"/>
      <c r="I12" s="175" t="s">
        <v>2109</v>
      </c>
      <c r="J12" s="175"/>
      <c r="K12" s="175"/>
      <c r="L12" s="175"/>
      <c r="M12" s="175"/>
      <c r="N12" s="175"/>
      <c r="O12" s="175"/>
      <c r="P12" s="175"/>
    </row>
    <row r="13" spans="1:16" ht="27.6" x14ac:dyDescent="0.25">
      <c r="A13" s="173">
        <v>10</v>
      </c>
      <c r="B13" s="174" t="s">
        <v>2117</v>
      </c>
      <c r="C13" s="175"/>
      <c r="D13" s="173"/>
      <c r="E13" s="178" t="s">
        <v>2104</v>
      </c>
      <c r="F13" s="176" t="s">
        <v>98</v>
      </c>
      <c r="G13" s="176">
        <v>1</v>
      </c>
      <c r="H13" s="175"/>
      <c r="I13" s="175" t="s">
        <v>2118</v>
      </c>
      <c r="J13" s="175"/>
      <c r="K13" s="175"/>
      <c r="L13" s="175"/>
      <c r="M13" s="175"/>
      <c r="N13" s="175"/>
      <c r="O13" s="175"/>
      <c r="P13" s="175"/>
    </row>
    <row r="14" spans="1:16" ht="27.6" x14ac:dyDescent="0.25">
      <c r="A14" s="173">
        <v>11</v>
      </c>
      <c r="B14" s="174" t="s">
        <v>2119</v>
      </c>
      <c r="C14" s="175"/>
      <c r="D14" s="173"/>
      <c r="E14" s="178" t="s">
        <v>2104</v>
      </c>
      <c r="F14" s="176" t="s">
        <v>98</v>
      </c>
      <c r="G14" s="176">
        <v>20</v>
      </c>
      <c r="H14" s="175"/>
      <c r="I14" s="175" t="s">
        <v>2112</v>
      </c>
      <c r="J14" s="175"/>
      <c r="K14" s="175"/>
      <c r="L14" s="175"/>
      <c r="M14" s="175"/>
      <c r="N14" s="175"/>
      <c r="O14" s="175"/>
      <c r="P14" s="175"/>
    </row>
    <row r="15" spans="1:16" ht="27.6" x14ac:dyDescent="0.25">
      <c r="A15" s="173">
        <v>12</v>
      </c>
      <c r="B15" s="174" t="s">
        <v>2120</v>
      </c>
      <c r="C15" s="175"/>
      <c r="D15" s="173"/>
      <c r="E15" s="178" t="s">
        <v>2104</v>
      </c>
      <c r="F15" s="176" t="s">
        <v>98</v>
      </c>
      <c r="G15" s="176">
        <v>4</v>
      </c>
      <c r="H15" s="175"/>
      <c r="I15" s="175" t="s">
        <v>2109</v>
      </c>
      <c r="J15" s="175"/>
      <c r="K15" s="175"/>
      <c r="L15" s="175"/>
      <c r="M15" s="175"/>
      <c r="N15" s="175"/>
      <c r="O15" s="175"/>
      <c r="P15" s="175"/>
    </row>
    <row r="16" spans="1:16" ht="27.6" x14ac:dyDescent="0.25">
      <c r="A16" s="173">
        <v>13</v>
      </c>
      <c r="B16" s="174" t="s">
        <v>2121</v>
      </c>
      <c r="C16" s="175"/>
      <c r="D16" s="173"/>
      <c r="E16" s="178" t="s">
        <v>2104</v>
      </c>
      <c r="F16" s="176" t="s">
        <v>98</v>
      </c>
      <c r="G16" s="176">
        <v>20</v>
      </c>
      <c r="H16" s="175"/>
      <c r="I16" s="175" t="s">
        <v>2109</v>
      </c>
      <c r="J16" s="175"/>
      <c r="K16" s="175"/>
      <c r="L16" s="175"/>
      <c r="M16" s="175"/>
      <c r="N16" s="175"/>
      <c r="O16" s="175"/>
      <c r="P16" s="175"/>
    </row>
    <row r="17" spans="1:16" ht="27.6" x14ac:dyDescent="0.25">
      <c r="A17" s="173">
        <v>14</v>
      </c>
      <c r="B17" s="174" t="s">
        <v>2122</v>
      </c>
      <c r="C17" s="175"/>
      <c r="D17" s="173"/>
      <c r="E17" s="178" t="s">
        <v>2104</v>
      </c>
      <c r="F17" s="176" t="s">
        <v>1162</v>
      </c>
      <c r="G17" s="176">
        <v>1</v>
      </c>
      <c r="H17" s="175"/>
      <c r="I17" s="175" t="s">
        <v>2109</v>
      </c>
      <c r="J17" s="175"/>
      <c r="K17" s="175"/>
      <c r="L17" s="175"/>
      <c r="M17" s="175"/>
      <c r="N17" s="175"/>
      <c r="O17" s="175"/>
      <c r="P17" s="175"/>
    </row>
    <row r="18" spans="1:16" ht="27.6" x14ac:dyDescent="0.25">
      <c r="A18" s="173">
        <v>15</v>
      </c>
      <c r="B18" s="174" t="s">
        <v>2123</v>
      </c>
      <c r="C18" s="175"/>
      <c r="D18" s="173"/>
      <c r="E18" s="178" t="s">
        <v>2104</v>
      </c>
      <c r="F18" s="176" t="s">
        <v>98</v>
      </c>
      <c r="G18" s="176">
        <v>4</v>
      </c>
      <c r="H18" s="175"/>
      <c r="I18" s="175" t="s">
        <v>2109</v>
      </c>
      <c r="J18" s="175"/>
      <c r="K18" s="175"/>
      <c r="L18" s="175"/>
      <c r="M18" s="175"/>
      <c r="N18" s="175"/>
      <c r="O18" s="175"/>
      <c r="P18" s="175"/>
    </row>
    <row r="19" spans="1:16" ht="27.6" x14ac:dyDescent="0.25">
      <c r="A19" s="173">
        <v>16</v>
      </c>
      <c r="B19" s="174" t="s">
        <v>2124</v>
      </c>
      <c r="C19" s="175"/>
      <c r="D19" s="173"/>
      <c r="E19" s="178" t="s">
        <v>2104</v>
      </c>
      <c r="F19" s="176" t="s">
        <v>98</v>
      </c>
      <c r="G19" s="176">
        <v>52</v>
      </c>
      <c r="H19" s="175"/>
      <c r="I19" s="175" t="s">
        <v>2109</v>
      </c>
      <c r="J19" s="175"/>
      <c r="K19" s="175"/>
      <c r="L19" s="175"/>
      <c r="M19" s="175"/>
      <c r="N19" s="175"/>
      <c r="O19" s="175"/>
      <c r="P19" s="175"/>
    </row>
    <row r="20" spans="1:16" ht="27.6" x14ac:dyDescent="0.25">
      <c r="A20" s="173">
        <v>17</v>
      </c>
      <c r="B20" s="174" t="s">
        <v>2125</v>
      </c>
      <c r="C20" s="175"/>
      <c r="D20" s="173"/>
      <c r="E20" s="178" t="s">
        <v>2104</v>
      </c>
      <c r="F20" s="176" t="s">
        <v>98</v>
      </c>
      <c r="G20" s="176">
        <v>2</v>
      </c>
      <c r="H20" s="175"/>
      <c r="I20" s="175" t="s">
        <v>2109</v>
      </c>
      <c r="J20" s="175"/>
      <c r="K20" s="175"/>
      <c r="L20" s="175"/>
      <c r="M20" s="175"/>
      <c r="N20" s="175"/>
      <c r="O20" s="175"/>
      <c r="P20" s="175"/>
    </row>
    <row r="21" spans="1:16" ht="27.6" x14ac:dyDescent="0.25">
      <c r="A21" s="173">
        <v>18</v>
      </c>
      <c r="B21" s="174" t="s">
        <v>2126</v>
      </c>
      <c r="C21" s="175"/>
      <c r="D21" s="173"/>
      <c r="E21" s="178" t="s">
        <v>2104</v>
      </c>
      <c r="F21" s="176" t="s">
        <v>1162</v>
      </c>
      <c r="G21" s="176">
        <v>1</v>
      </c>
      <c r="H21" s="175"/>
      <c r="I21" s="175" t="s">
        <v>2127</v>
      </c>
      <c r="J21" s="175"/>
      <c r="K21" s="175"/>
      <c r="L21" s="175"/>
      <c r="M21" s="175"/>
      <c r="N21" s="175"/>
      <c r="O21" s="175"/>
      <c r="P21" s="175"/>
    </row>
    <row r="22" spans="1:16" ht="27.6" x14ac:dyDescent="0.25">
      <c r="A22" s="173">
        <v>19</v>
      </c>
      <c r="B22" s="174" t="s">
        <v>2128</v>
      </c>
      <c r="C22" s="175"/>
      <c r="D22" s="173"/>
      <c r="E22" s="178" t="s">
        <v>2104</v>
      </c>
      <c r="F22" s="176" t="s">
        <v>98</v>
      </c>
      <c r="G22" s="176">
        <v>4</v>
      </c>
      <c r="H22" s="175"/>
      <c r="I22" s="175" t="s">
        <v>2109</v>
      </c>
      <c r="J22" s="175"/>
      <c r="K22" s="175"/>
      <c r="L22" s="175"/>
      <c r="M22" s="175"/>
      <c r="N22" s="175"/>
      <c r="O22" s="175"/>
      <c r="P22" s="175"/>
    </row>
    <row r="23" spans="1:16" ht="27.6" x14ac:dyDescent="0.25">
      <c r="A23" s="173">
        <v>20</v>
      </c>
      <c r="B23" s="174" t="s">
        <v>2129</v>
      </c>
      <c r="C23" s="175"/>
      <c r="D23" s="173"/>
      <c r="E23" s="178" t="s">
        <v>2104</v>
      </c>
      <c r="F23" s="176" t="s">
        <v>98</v>
      </c>
      <c r="G23" s="176">
        <v>5</v>
      </c>
      <c r="H23" s="175" t="s">
        <v>2130</v>
      </c>
      <c r="I23" s="175" t="s">
        <v>2109</v>
      </c>
      <c r="J23" s="175"/>
      <c r="K23" s="175"/>
      <c r="L23" s="175"/>
      <c r="M23" s="175"/>
      <c r="N23" s="175"/>
      <c r="O23" s="175"/>
      <c r="P23" s="175"/>
    </row>
    <row r="24" spans="1:16" ht="27.6" x14ac:dyDescent="0.25">
      <c r="A24" s="173">
        <v>21</v>
      </c>
      <c r="B24" s="174" t="s">
        <v>2131</v>
      </c>
      <c r="C24" s="175"/>
      <c r="D24" s="173"/>
      <c r="E24" s="178" t="s">
        <v>2104</v>
      </c>
      <c r="F24" s="176" t="s">
        <v>98</v>
      </c>
      <c r="G24" s="176">
        <v>2</v>
      </c>
      <c r="H24" s="175" t="s">
        <v>2130</v>
      </c>
      <c r="I24" s="175" t="s">
        <v>2109</v>
      </c>
      <c r="J24" s="175"/>
      <c r="K24" s="175"/>
      <c r="L24" s="175"/>
      <c r="M24" s="175"/>
      <c r="N24" s="175"/>
      <c r="O24" s="175"/>
      <c r="P24" s="175"/>
    </row>
    <row r="25" spans="1:16" ht="34.65" customHeight="1" x14ac:dyDescent="0.25">
      <c r="A25" s="173"/>
      <c r="B25" s="179" t="s">
        <v>2132</v>
      </c>
      <c r="C25" s="175"/>
      <c r="D25" s="173"/>
      <c r="E25" s="175"/>
      <c r="F25" s="176"/>
      <c r="G25" s="176"/>
      <c r="H25" s="175"/>
      <c r="I25" s="175"/>
      <c r="J25" s="175"/>
      <c r="K25" s="175"/>
      <c r="L25" s="175"/>
      <c r="M25" s="175"/>
      <c r="N25" s="175"/>
      <c r="O25" s="175"/>
      <c r="P25" s="175"/>
    </row>
    <row r="26" spans="1:16" ht="44.4" customHeight="1" x14ac:dyDescent="0.25">
      <c r="A26" s="173"/>
      <c r="B26" s="179" t="s">
        <v>2133</v>
      </c>
      <c r="C26" s="175"/>
      <c r="D26" s="173"/>
      <c r="E26" s="175"/>
      <c r="F26" s="176"/>
      <c r="G26" s="176"/>
      <c r="H26" s="175"/>
      <c r="I26" s="175"/>
      <c r="J26" s="175"/>
      <c r="K26" s="175"/>
      <c r="L26" s="175"/>
      <c r="M26" s="175"/>
      <c r="N26" s="175"/>
      <c r="O26" s="175"/>
      <c r="P26" s="175"/>
    </row>
    <row r="27" spans="1:16" ht="27.6" x14ac:dyDescent="0.25">
      <c r="A27" s="173">
        <v>1</v>
      </c>
      <c r="B27" s="174" t="s">
        <v>2134</v>
      </c>
      <c r="C27" s="175"/>
      <c r="D27" s="173">
        <v>80123</v>
      </c>
      <c r="E27" s="178" t="s">
        <v>2104</v>
      </c>
      <c r="F27" s="176" t="s">
        <v>13</v>
      </c>
      <c r="G27" s="176">
        <v>470</v>
      </c>
      <c r="H27" s="175" t="s">
        <v>2130</v>
      </c>
      <c r="I27" s="175" t="s">
        <v>2135</v>
      </c>
      <c r="J27" s="175"/>
      <c r="K27" s="175"/>
      <c r="L27" s="175"/>
      <c r="M27" s="175"/>
      <c r="N27" s="175"/>
      <c r="O27" s="175"/>
      <c r="P27" s="175"/>
    </row>
    <row r="28" spans="1:16" ht="27.6" x14ac:dyDescent="0.25">
      <c r="A28" s="173">
        <v>2</v>
      </c>
      <c r="B28" s="174" t="s">
        <v>2136</v>
      </c>
      <c r="C28" s="175"/>
      <c r="D28" s="173" t="s">
        <v>2137</v>
      </c>
      <c r="E28" s="178" t="s">
        <v>2104</v>
      </c>
      <c r="F28" s="176" t="s">
        <v>13</v>
      </c>
      <c r="G28" s="176">
        <v>34</v>
      </c>
      <c r="H28" s="175" t="s">
        <v>2130</v>
      </c>
      <c r="I28" s="175" t="s">
        <v>2135</v>
      </c>
      <c r="J28" s="175"/>
      <c r="K28" s="175"/>
      <c r="L28" s="175"/>
      <c r="M28" s="175"/>
      <c r="N28" s="175"/>
      <c r="O28" s="175"/>
      <c r="P28" s="175"/>
    </row>
    <row r="29" spans="1:16" ht="27.6" x14ac:dyDescent="0.25">
      <c r="A29" s="173">
        <v>3</v>
      </c>
      <c r="B29" s="174" t="s">
        <v>2138</v>
      </c>
      <c r="C29" s="175"/>
      <c r="D29" s="173">
        <v>10227</v>
      </c>
      <c r="E29" s="178" t="s">
        <v>2104</v>
      </c>
      <c r="F29" s="176" t="s">
        <v>98</v>
      </c>
      <c r="G29" s="176">
        <v>300</v>
      </c>
      <c r="H29" s="175" t="s">
        <v>2130</v>
      </c>
      <c r="I29" s="175" t="s">
        <v>2135</v>
      </c>
      <c r="J29" s="175"/>
      <c r="K29" s="175"/>
      <c r="L29" s="175"/>
      <c r="M29" s="175"/>
      <c r="N29" s="175"/>
      <c r="O29" s="175"/>
      <c r="P29" s="175"/>
    </row>
    <row r="30" spans="1:16" ht="27.6" x14ac:dyDescent="0.25">
      <c r="A30" s="173">
        <v>4</v>
      </c>
      <c r="B30" s="174" t="s">
        <v>2139</v>
      </c>
      <c r="C30" s="175"/>
      <c r="D30" s="173">
        <v>30227</v>
      </c>
      <c r="E30" s="178" t="s">
        <v>2104</v>
      </c>
      <c r="F30" s="176" t="s">
        <v>98</v>
      </c>
      <c r="G30" s="176">
        <v>4</v>
      </c>
      <c r="H30" s="175" t="s">
        <v>2130</v>
      </c>
      <c r="I30" s="175" t="s">
        <v>2135</v>
      </c>
      <c r="J30" s="175"/>
      <c r="K30" s="175"/>
      <c r="L30" s="175"/>
      <c r="M30" s="175"/>
      <c r="N30" s="175"/>
      <c r="O30" s="175"/>
      <c r="P30" s="175"/>
    </row>
    <row r="31" spans="1:16" ht="27.6" x14ac:dyDescent="0.25">
      <c r="A31" s="173">
        <v>5</v>
      </c>
      <c r="B31" s="174" t="s">
        <v>2140</v>
      </c>
      <c r="C31" s="175"/>
      <c r="D31" s="173">
        <v>20220</v>
      </c>
      <c r="E31" s="178" t="s">
        <v>2104</v>
      </c>
      <c r="F31" s="176" t="s">
        <v>98</v>
      </c>
      <c r="G31" s="176">
        <v>300</v>
      </c>
      <c r="H31" s="175" t="s">
        <v>2130</v>
      </c>
      <c r="I31" s="175" t="s">
        <v>2135</v>
      </c>
      <c r="J31" s="175"/>
      <c r="K31" s="175"/>
      <c r="L31" s="175"/>
      <c r="M31" s="175"/>
      <c r="N31" s="175"/>
      <c r="O31" s="175"/>
      <c r="P31" s="175"/>
    </row>
    <row r="32" spans="1:16" ht="27.6" x14ac:dyDescent="0.25">
      <c r="A32" s="173">
        <v>6</v>
      </c>
      <c r="B32" s="174" t="s">
        <v>2141</v>
      </c>
      <c r="C32" s="175"/>
      <c r="D32" s="173" t="s">
        <v>2142</v>
      </c>
      <c r="E32" s="178" t="s">
        <v>2104</v>
      </c>
      <c r="F32" s="176" t="s">
        <v>98</v>
      </c>
      <c r="G32" s="176">
        <v>4</v>
      </c>
      <c r="H32" s="175" t="s">
        <v>2130</v>
      </c>
      <c r="I32" s="175" t="s">
        <v>2135</v>
      </c>
      <c r="J32" s="175"/>
      <c r="K32" s="175"/>
      <c r="L32" s="175"/>
      <c r="M32" s="175"/>
      <c r="N32" s="175"/>
      <c r="O32" s="175"/>
      <c r="P32" s="175"/>
    </row>
    <row r="33" spans="1:16" ht="27.6" x14ac:dyDescent="0.25">
      <c r="A33" s="173">
        <v>7</v>
      </c>
      <c r="B33" s="174" t="s">
        <v>2143</v>
      </c>
      <c r="C33" s="175"/>
      <c r="D33" s="173"/>
      <c r="E33" s="178" t="s">
        <v>2104</v>
      </c>
      <c r="F33" s="176" t="s">
        <v>2106</v>
      </c>
      <c r="G33" s="176">
        <v>500</v>
      </c>
      <c r="H33" s="175" t="s">
        <v>2130</v>
      </c>
      <c r="I33" s="175" t="s">
        <v>2144</v>
      </c>
      <c r="J33" s="175"/>
      <c r="K33" s="175"/>
      <c r="L33" s="175"/>
      <c r="M33" s="175"/>
      <c r="N33" s="175"/>
      <c r="O33" s="175"/>
      <c r="P33" s="175"/>
    </row>
    <row r="34" spans="1:16" ht="27.6" x14ac:dyDescent="0.25">
      <c r="A34" s="173">
        <v>8</v>
      </c>
      <c r="B34" s="174" t="s">
        <v>2145</v>
      </c>
      <c r="C34" s="175"/>
      <c r="D34" s="173"/>
      <c r="E34" s="178" t="s">
        <v>2104</v>
      </c>
      <c r="F34" s="176" t="s">
        <v>2146</v>
      </c>
      <c r="G34" s="176">
        <v>50</v>
      </c>
      <c r="H34" s="175" t="s">
        <v>2130</v>
      </c>
      <c r="I34" s="175" t="s">
        <v>2144</v>
      </c>
      <c r="J34" s="175"/>
      <c r="K34" s="175"/>
      <c r="L34" s="175"/>
      <c r="M34" s="175"/>
      <c r="N34" s="175"/>
      <c r="O34" s="175"/>
      <c r="P34" s="175"/>
    </row>
    <row r="35" spans="1:16" ht="27.6" x14ac:dyDescent="0.25">
      <c r="A35" s="173">
        <v>9</v>
      </c>
      <c r="B35" s="174" t="s">
        <v>2147</v>
      </c>
      <c r="C35" s="175"/>
      <c r="D35" s="173"/>
      <c r="E35" s="178" t="s">
        <v>2104</v>
      </c>
      <c r="F35" s="176" t="s">
        <v>2148</v>
      </c>
      <c r="G35" s="176">
        <v>70</v>
      </c>
      <c r="H35" s="175" t="s">
        <v>2130</v>
      </c>
      <c r="I35" s="175" t="s">
        <v>2144</v>
      </c>
      <c r="J35" s="175"/>
      <c r="K35" s="175"/>
      <c r="L35" s="175"/>
      <c r="M35" s="175"/>
      <c r="N35" s="175"/>
      <c r="O35" s="175"/>
      <c r="P35" s="175"/>
    </row>
    <row r="36" spans="1:16" ht="27.6" x14ac:dyDescent="0.25">
      <c r="A36" s="173">
        <v>10</v>
      </c>
      <c r="B36" s="174" t="s">
        <v>2149</v>
      </c>
      <c r="C36" s="175"/>
      <c r="D36" s="173"/>
      <c r="E36" s="178" t="s">
        <v>2104</v>
      </c>
      <c r="F36" s="176" t="s">
        <v>271</v>
      </c>
      <c r="G36" s="176">
        <v>120</v>
      </c>
      <c r="H36" s="175" t="s">
        <v>2130</v>
      </c>
      <c r="I36" s="175" t="s">
        <v>2144</v>
      </c>
      <c r="J36" s="175"/>
      <c r="K36" s="175"/>
      <c r="L36" s="175"/>
      <c r="M36" s="175"/>
      <c r="N36" s="175"/>
      <c r="O36" s="175"/>
      <c r="P36" s="175"/>
    </row>
    <row r="37" spans="1:16" x14ac:dyDescent="0.25">
      <c r="A37" s="173"/>
      <c r="B37" s="174"/>
      <c r="C37" s="175"/>
      <c r="D37" s="173"/>
      <c r="E37" s="175"/>
      <c r="F37" s="176"/>
      <c r="G37" s="176"/>
      <c r="H37" s="175"/>
      <c r="I37" s="175"/>
      <c r="J37" s="175"/>
      <c r="K37" s="175"/>
      <c r="L37" s="175"/>
      <c r="M37" s="175"/>
      <c r="N37" s="175"/>
      <c r="O37" s="175"/>
      <c r="P37" s="175"/>
    </row>
    <row r="38" spans="1:16" ht="23.1" customHeight="1" x14ac:dyDescent="0.25">
      <c r="A38" s="173"/>
      <c r="B38" s="179" t="s">
        <v>2150</v>
      </c>
      <c r="C38" s="175"/>
      <c r="D38" s="173"/>
      <c r="E38" s="175"/>
      <c r="F38" s="176"/>
      <c r="G38" s="176"/>
      <c r="H38" s="175"/>
      <c r="I38" s="175"/>
      <c r="J38" s="175"/>
      <c r="K38" s="175"/>
      <c r="L38" s="175"/>
      <c r="M38" s="175"/>
      <c r="N38" s="175"/>
      <c r="O38" s="175"/>
      <c r="P38" s="175"/>
    </row>
    <row r="39" spans="1:16" ht="27.6" x14ac:dyDescent="0.25">
      <c r="A39" s="173">
        <v>1</v>
      </c>
      <c r="B39" s="174" t="s">
        <v>2151</v>
      </c>
      <c r="C39" s="175"/>
      <c r="D39" s="173"/>
      <c r="E39" s="178" t="s">
        <v>2104</v>
      </c>
      <c r="F39" s="176" t="s">
        <v>2152</v>
      </c>
      <c r="G39" s="176">
        <v>135</v>
      </c>
      <c r="H39" s="175" t="s">
        <v>2130</v>
      </c>
      <c r="I39" s="175" t="s">
        <v>2153</v>
      </c>
      <c r="J39" s="175"/>
      <c r="K39" s="175"/>
      <c r="L39" s="175"/>
      <c r="M39" s="175"/>
      <c r="N39" s="175"/>
      <c r="O39" s="175"/>
      <c r="P39" s="175"/>
    </row>
    <row r="40" spans="1:16" ht="27.6" x14ac:dyDescent="0.25">
      <c r="A40" s="173">
        <v>2</v>
      </c>
      <c r="B40" s="174" t="s">
        <v>2154</v>
      </c>
      <c r="C40" s="175"/>
      <c r="D40" s="173"/>
      <c r="E40" s="178" t="s">
        <v>2104</v>
      </c>
      <c r="F40" s="176" t="s">
        <v>2152</v>
      </c>
      <c r="G40" s="176">
        <v>52</v>
      </c>
      <c r="H40" s="175" t="s">
        <v>2130</v>
      </c>
      <c r="I40" s="175" t="s">
        <v>2153</v>
      </c>
      <c r="J40" s="175"/>
      <c r="K40" s="175"/>
      <c r="L40" s="175"/>
      <c r="M40" s="175"/>
      <c r="N40" s="175"/>
      <c r="O40" s="175"/>
      <c r="P40" s="175"/>
    </row>
    <row r="41" spans="1:16" ht="27.6" x14ac:dyDescent="0.25">
      <c r="A41" s="173">
        <v>3</v>
      </c>
      <c r="B41" s="174" t="s">
        <v>2155</v>
      </c>
      <c r="C41" s="175"/>
      <c r="D41" s="173"/>
      <c r="E41" s="178" t="s">
        <v>2104</v>
      </c>
      <c r="F41" s="176" t="s">
        <v>98</v>
      </c>
      <c r="G41" s="176">
        <v>52</v>
      </c>
      <c r="H41" s="175" t="s">
        <v>2130</v>
      </c>
      <c r="I41" s="175" t="s">
        <v>2156</v>
      </c>
      <c r="J41" s="175"/>
      <c r="K41" s="175"/>
      <c r="L41" s="175"/>
      <c r="M41" s="175"/>
      <c r="N41" s="175"/>
      <c r="O41" s="175"/>
      <c r="P41" s="175"/>
    </row>
    <row r="42" spans="1:16" ht="27.6" x14ac:dyDescent="0.25">
      <c r="A42" s="173">
        <v>4</v>
      </c>
      <c r="B42" s="174" t="s">
        <v>2157</v>
      </c>
      <c r="C42" s="175"/>
      <c r="D42" s="173"/>
      <c r="E42" s="178" t="s">
        <v>2104</v>
      </c>
      <c r="F42" s="176" t="s">
        <v>98</v>
      </c>
      <c r="G42" s="176">
        <v>52</v>
      </c>
      <c r="H42" s="175" t="s">
        <v>2130</v>
      </c>
      <c r="I42" s="175" t="s">
        <v>2156</v>
      </c>
      <c r="J42" s="175"/>
      <c r="K42" s="175"/>
      <c r="L42" s="175"/>
      <c r="M42" s="175"/>
      <c r="N42" s="175"/>
      <c r="O42" s="175"/>
      <c r="P42" s="175"/>
    </row>
    <row r="43" spans="1:16" ht="27.6" x14ac:dyDescent="0.25">
      <c r="A43" s="173">
        <v>5</v>
      </c>
      <c r="B43" s="174" t="s">
        <v>2158</v>
      </c>
      <c r="C43" s="175"/>
      <c r="D43" s="173"/>
      <c r="E43" s="178" t="s">
        <v>2104</v>
      </c>
      <c r="F43" s="176" t="s">
        <v>98</v>
      </c>
      <c r="G43" s="176">
        <v>18</v>
      </c>
      <c r="H43" s="175" t="s">
        <v>2130</v>
      </c>
      <c r="I43" s="175" t="s">
        <v>2156</v>
      </c>
      <c r="J43" s="175"/>
      <c r="K43" s="175"/>
      <c r="L43" s="175"/>
      <c r="M43" s="175"/>
      <c r="N43" s="175"/>
      <c r="O43" s="175"/>
      <c r="P43" s="175"/>
    </row>
    <row r="44" spans="1:16" ht="27.6" x14ac:dyDescent="0.25">
      <c r="A44" s="173">
        <v>6</v>
      </c>
      <c r="B44" s="174" t="s">
        <v>2159</v>
      </c>
      <c r="C44" s="175"/>
      <c r="D44" s="173"/>
      <c r="E44" s="178" t="s">
        <v>2104</v>
      </c>
      <c r="F44" s="176" t="s">
        <v>98</v>
      </c>
      <c r="G44" s="176">
        <v>104</v>
      </c>
      <c r="H44" s="175" t="s">
        <v>2130</v>
      </c>
      <c r="I44" s="175" t="s">
        <v>2156</v>
      </c>
      <c r="J44" s="175"/>
      <c r="K44" s="175"/>
      <c r="L44" s="175"/>
      <c r="M44" s="175"/>
      <c r="N44" s="175"/>
      <c r="O44" s="175"/>
      <c r="P44" s="175"/>
    </row>
    <row r="45" spans="1:16" ht="27" customHeight="1" x14ac:dyDescent="0.25">
      <c r="A45" s="173"/>
      <c r="B45" s="179" t="s">
        <v>2160</v>
      </c>
      <c r="C45" s="175"/>
      <c r="D45" s="173"/>
      <c r="E45" s="175"/>
      <c r="F45" s="176" t="s">
        <v>2130</v>
      </c>
      <c r="G45" s="176" t="s">
        <v>2130</v>
      </c>
      <c r="H45" s="175" t="s">
        <v>2130</v>
      </c>
      <c r="I45" s="175" t="s">
        <v>2130</v>
      </c>
      <c r="J45" s="175"/>
      <c r="K45" s="175"/>
      <c r="L45" s="175"/>
      <c r="M45" s="175"/>
      <c r="N45" s="175"/>
      <c r="O45" s="175"/>
      <c r="P45" s="175"/>
    </row>
    <row r="46" spans="1:16" ht="27.6" x14ac:dyDescent="0.25">
      <c r="A46" s="173">
        <v>1</v>
      </c>
      <c r="B46" s="174" t="s">
        <v>2161</v>
      </c>
      <c r="C46" s="175"/>
      <c r="D46" s="173"/>
      <c r="E46" s="178" t="s">
        <v>2104</v>
      </c>
      <c r="F46" s="176" t="s">
        <v>2152</v>
      </c>
      <c r="G46" s="176">
        <v>52</v>
      </c>
      <c r="H46" s="175" t="s">
        <v>2130</v>
      </c>
      <c r="I46" s="175" t="s">
        <v>2153</v>
      </c>
      <c r="J46" s="175"/>
      <c r="K46" s="175"/>
      <c r="L46" s="175"/>
      <c r="M46" s="175"/>
      <c r="N46" s="175"/>
      <c r="O46" s="175"/>
      <c r="P46" s="175"/>
    </row>
    <row r="47" spans="1:16" ht="27.6" x14ac:dyDescent="0.25">
      <c r="A47" s="173">
        <v>2</v>
      </c>
      <c r="B47" s="174" t="s">
        <v>2154</v>
      </c>
      <c r="C47" s="175"/>
      <c r="D47" s="173"/>
      <c r="E47" s="178" t="s">
        <v>2104</v>
      </c>
      <c r="F47" s="176" t="s">
        <v>2152</v>
      </c>
      <c r="G47" s="176">
        <v>32</v>
      </c>
      <c r="H47" s="175" t="s">
        <v>2130</v>
      </c>
      <c r="I47" s="175" t="s">
        <v>2153</v>
      </c>
      <c r="J47" s="175"/>
      <c r="K47" s="175"/>
      <c r="L47" s="175"/>
      <c r="M47" s="175"/>
      <c r="N47" s="175"/>
      <c r="O47" s="175"/>
      <c r="P47" s="175"/>
    </row>
    <row r="48" spans="1:16" ht="27.6" x14ac:dyDescent="0.25">
      <c r="A48" s="173">
        <v>3</v>
      </c>
      <c r="B48" s="174" t="s">
        <v>2162</v>
      </c>
      <c r="C48" s="175"/>
      <c r="D48" s="173"/>
      <c r="E48" s="178" t="s">
        <v>2104</v>
      </c>
      <c r="F48" s="176" t="s">
        <v>2152</v>
      </c>
      <c r="G48" s="176">
        <v>16</v>
      </c>
      <c r="H48" s="175" t="s">
        <v>2130</v>
      </c>
      <c r="I48" s="175" t="s">
        <v>2153</v>
      </c>
      <c r="J48" s="175"/>
      <c r="K48" s="175"/>
      <c r="L48" s="175"/>
      <c r="M48" s="175"/>
      <c r="N48" s="175"/>
      <c r="O48" s="175"/>
      <c r="P48" s="175"/>
    </row>
    <row r="49" spans="1:16" ht="27.6" x14ac:dyDescent="0.25">
      <c r="A49" s="173">
        <v>4</v>
      </c>
      <c r="B49" s="174" t="s">
        <v>2151</v>
      </c>
      <c r="C49" s="175"/>
      <c r="D49" s="173"/>
      <c r="E49" s="178" t="s">
        <v>2104</v>
      </c>
      <c r="F49" s="176" t="s">
        <v>2152</v>
      </c>
      <c r="G49" s="176">
        <v>32</v>
      </c>
      <c r="H49" s="175" t="s">
        <v>2130</v>
      </c>
      <c r="I49" s="175" t="s">
        <v>2153</v>
      </c>
      <c r="J49" s="175"/>
      <c r="K49" s="175"/>
      <c r="L49" s="175"/>
      <c r="M49" s="175"/>
      <c r="N49" s="175"/>
      <c r="O49" s="175"/>
      <c r="P49" s="175"/>
    </row>
    <row r="50" spans="1:16" ht="27.6" x14ac:dyDescent="0.25">
      <c r="A50" s="173">
        <v>5</v>
      </c>
      <c r="B50" s="174" t="s">
        <v>2163</v>
      </c>
      <c r="C50" s="175"/>
      <c r="D50" s="173"/>
      <c r="E50" s="178" t="s">
        <v>2104</v>
      </c>
      <c r="F50" s="176" t="s">
        <v>2152</v>
      </c>
      <c r="G50" s="176">
        <v>29</v>
      </c>
      <c r="H50" s="175" t="s">
        <v>2130</v>
      </c>
      <c r="I50" s="175" t="s">
        <v>2153</v>
      </c>
      <c r="J50" s="175"/>
      <c r="K50" s="175"/>
      <c r="L50" s="175"/>
      <c r="M50" s="175"/>
      <c r="N50" s="175"/>
      <c r="O50" s="175"/>
      <c r="P50" s="175"/>
    </row>
    <row r="51" spans="1:16" ht="27.6" x14ac:dyDescent="0.25">
      <c r="A51" s="173">
        <v>6</v>
      </c>
      <c r="B51" s="174" t="s">
        <v>2164</v>
      </c>
      <c r="C51" s="175"/>
      <c r="D51" s="173"/>
      <c r="E51" s="178" t="s">
        <v>2104</v>
      </c>
      <c r="F51" s="176" t="s">
        <v>98</v>
      </c>
      <c r="G51" s="176">
        <v>16</v>
      </c>
      <c r="H51" s="175" t="s">
        <v>2130</v>
      </c>
      <c r="I51" s="175" t="s">
        <v>2156</v>
      </c>
      <c r="J51" s="175"/>
      <c r="K51" s="175"/>
      <c r="L51" s="175"/>
      <c r="M51" s="175"/>
      <c r="N51" s="175"/>
      <c r="O51" s="175"/>
      <c r="P51" s="175"/>
    </row>
    <row r="52" spans="1:16" ht="27.6" x14ac:dyDescent="0.25">
      <c r="A52" s="173">
        <v>7</v>
      </c>
      <c r="B52" s="174" t="s">
        <v>2165</v>
      </c>
      <c r="C52" s="175"/>
      <c r="D52" s="173"/>
      <c r="E52" s="178" t="s">
        <v>2104</v>
      </c>
      <c r="F52" s="176" t="s">
        <v>98</v>
      </c>
      <c r="G52" s="176">
        <v>16</v>
      </c>
      <c r="H52" s="175" t="s">
        <v>2130</v>
      </c>
      <c r="I52" s="175" t="s">
        <v>2156</v>
      </c>
      <c r="J52" s="175"/>
      <c r="K52" s="175"/>
      <c r="L52" s="175"/>
      <c r="M52" s="175"/>
      <c r="N52" s="175"/>
      <c r="O52" s="175"/>
      <c r="P52" s="175"/>
    </row>
    <row r="53" spans="1:16" ht="27.6" x14ac:dyDescent="0.25">
      <c r="A53" s="173">
        <v>8</v>
      </c>
      <c r="B53" s="174" t="s">
        <v>2166</v>
      </c>
      <c r="C53" s="175"/>
      <c r="D53" s="173"/>
      <c r="E53" s="178" t="s">
        <v>2104</v>
      </c>
      <c r="F53" s="176" t="s">
        <v>98</v>
      </c>
      <c r="G53" s="176">
        <v>16</v>
      </c>
      <c r="H53" s="175" t="s">
        <v>2130</v>
      </c>
      <c r="I53" s="175" t="s">
        <v>2156</v>
      </c>
      <c r="J53" s="175"/>
      <c r="K53" s="175"/>
      <c r="L53" s="175"/>
      <c r="M53" s="175"/>
      <c r="N53" s="175"/>
      <c r="O53" s="175"/>
      <c r="P53" s="175"/>
    </row>
    <row r="54" spans="1:16" ht="27.6" x14ac:dyDescent="0.25">
      <c r="A54" s="173">
        <v>9</v>
      </c>
      <c r="B54" s="174" t="s">
        <v>2167</v>
      </c>
      <c r="C54" s="175"/>
      <c r="D54" s="173"/>
      <c r="E54" s="178" t="s">
        <v>2104</v>
      </c>
      <c r="F54" s="176" t="s">
        <v>98</v>
      </c>
      <c r="G54" s="176">
        <v>16</v>
      </c>
      <c r="H54" s="175" t="s">
        <v>2130</v>
      </c>
      <c r="I54" s="175" t="s">
        <v>2156</v>
      </c>
      <c r="J54" s="175"/>
      <c r="K54" s="175"/>
      <c r="L54" s="175"/>
      <c r="M54" s="175"/>
      <c r="N54" s="175"/>
      <c r="O54" s="175"/>
      <c r="P54" s="175"/>
    </row>
    <row r="55" spans="1:16" ht="27.6" x14ac:dyDescent="0.25">
      <c r="A55" s="173">
        <v>10</v>
      </c>
      <c r="B55" s="174" t="s">
        <v>2168</v>
      </c>
      <c r="C55" s="175"/>
      <c r="D55" s="173"/>
      <c r="E55" s="178" t="s">
        <v>2104</v>
      </c>
      <c r="F55" s="176" t="s">
        <v>98</v>
      </c>
      <c r="G55" s="176">
        <v>8</v>
      </c>
      <c r="H55" s="175" t="s">
        <v>2130</v>
      </c>
      <c r="I55" s="175" t="s">
        <v>2156</v>
      </c>
      <c r="J55" s="175"/>
      <c r="K55" s="175"/>
      <c r="L55" s="175"/>
      <c r="M55" s="175"/>
      <c r="N55" s="175"/>
      <c r="O55" s="175"/>
      <c r="P55" s="175"/>
    </row>
    <row r="56" spans="1:16" ht="27.6" x14ac:dyDescent="0.25">
      <c r="A56" s="173">
        <v>11</v>
      </c>
      <c r="B56" s="174" t="s">
        <v>2169</v>
      </c>
      <c r="C56" s="175"/>
      <c r="D56" s="173"/>
      <c r="E56" s="178" t="s">
        <v>2104</v>
      </c>
      <c r="F56" s="176" t="s">
        <v>98</v>
      </c>
      <c r="G56" s="176">
        <v>8</v>
      </c>
      <c r="H56" s="175" t="s">
        <v>2130</v>
      </c>
      <c r="I56" s="175" t="s">
        <v>2156</v>
      </c>
      <c r="J56" s="175"/>
      <c r="K56" s="175"/>
      <c r="L56" s="175"/>
      <c r="M56" s="175"/>
      <c r="N56" s="175"/>
      <c r="O56" s="175"/>
      <c r="P56" s="175"/>
    </row>
    <row r="57" spans="1:16" ht="27.6" x14ac:dyDescent="0.25">
      <c r="A57" s="173">
        <v>12</v>
      </c>
      <c r="B57" s="174" t="s">
        <v>2155</v>
      </c>
      <c r="C57" s="175"/>
      <c r="D57" s="173"/>
      <c r="E57" s="178" t="s">
        <v>2104</v>
      </c>
      <c r="F57" s="176" t="s">
        <v>98</v>
      </c>
      <c r="G57" s="176">
        <v>4</v>
      </c>
      <c r="H57" s="175" t="s">
        <v>2130</v>
      </c>
      <c r="I57" s="175" t="s">
        <v>2156</v>
      </c>
      <c r="J57" s="175"/>
      <c r="K57" s="175"/>
      <c r="L57" s="175"/>
      <c r="M57" s="175"/>
      <c r="N57" s="175"/>
      <c r="O57" s="175"/>
      <c r="P57" s="175"/>
    </row>
    <row r="58" spans="1:16" ht="27.6" x14ac:dyDescent="0.25">
      <c r="A58" s="173">
        <v>13</v>
      </c>
      <c r="B58" s="174" t="s">
        <v>2158</v>
      </c>
      <c r="C58" s="175"/>
      <c r="D58" s="173"/>
      <c r="E58" s="178" t="s">
        <v>2104</v>
      </c>
      <c r="F58" s="176" t="s">
        <v>98</v>
      </c>
      <c r="G58" s="176">
        <v>4</v>
      </c>
      <c r="H58" s="175" t="s">
        <v>2130</v>
      </c>
      <c r="I58" s="175" t="s">
        <v>2156</v>
      </c>
      <c r="J58" s="175"/>
      <c r="K58" s="175"/>
      <c r="L58" s="175"/>
      <c r="M58" s="175"/>
      <c r="N58" s="175"/>
      <c r="O58" s="175"/>
      <c r="P58" s="175"/>
    </row>
    <row r="59" spans="1:16" ht="27.6" x14ac:dyDescent="0.25">
      <c r="A59" s="173">
        <v>14</v>
      </c>
      <c r="B59" s="174" t="s">
        <v>2170</v>
      </c>
      <c r="C59" s="175"/>
      <c r="D59" s="173"/>
      <c r="E59" s="178" t="s">
        <v>2104</v>
      </c>
      <c r="F59" s="176" t="s">
        <v>98</v>
      </c>
      <c r="G59" s="176">
        <v>4</v>
      </c>
      <c r="H59" s="175" t="s">
        <v>2130</v>
      </c>
      <c r="I59" s="175" t="s">
        <v>2156</v>
      </c>
      <c r="J59" s="175"/>
      <c r="K59" s="175"/>
      <c r="L59" s="175"/>
      <c r="M59" s="175"/>
      <c r="N59" s="175"/>
      <c r="O59" s="175"/>
      <c r="P59" s="175"/>
    </row>
    <row r="60" spans="1:16" ht="27.6" x14ac:dyDescent="0.25">
      <c r="A60" s="173">
        <v>15</v>
      </c>
      <c r="B60" s="174" t="s">
        <v>2171</v>
      </c>
      <c r="C60" s="175"/>
      <c r="D60" s="173"/>
      <c r="E60" s="178" t="s">
        <v>2104</v>
      </c>
      <c r="F60" s="176" t="s">
        <v>98</v>
      </c>
      <c r="G60" s="176">
        <v>4</v>
      </c>
      <c r="H60" s="175" t="s">
        <v>2130</v>
      </c>
      <c r="I60" s="175" t="s">
        <v>2156</v>
      </c>
      <c r="J60" s="175"/>
      <c r="K60" s="175"/>
      <c r="L60" s="175"/>
      <c r="M60" s="175"/>
      <c r="N60" s="175"/>
      <c r="O60" s="175"/>
      <c r="P60" s="175"/>
    </row>
    <row r="61" spans="1:16" ht="27.6" x14ac:dyDescent="0.25">
      <c r="A61" s="173">
        <v>16</v>
      </c>
      <c r="B61" s="174" t="s">
        <v>2172</v>
      </c>
      <c r="C61" s="175"/>
      <c r="D61" s="173"/>
      <c r="E61" s="178" t="s">
        <v>2104</v>
      </c>
      <c r="F61" s="176" t="s">
        <v>98</v>
      </c>
      <c r="G61" s="176">
        <v>5</v>
      </c>
      <c r="H61" s="175" t="s">
        <v>2130</v>
      </c>
      <c r="I61" s="175" t="s">
        <v>2156</v>
      </c>
      <c r="J61" s="175"/>
      <c r="K61" s="175"/>
      <c r="L61" s="175"/>
      <c r="M61" s="175"/>
      <c r="N61" s="175"/>
      <c r="O61" s="175"/>
      <c r="P61" s="175"/>
    </row>
    <row r="62" spans="1:16" ht="27.6" x14ac:dyDescent="0.25">
      <c r="A62" s="173">
        <v>17</v>
      </c>
      <c r="B62" s="174" t="s">
        <v>2173</v>
      </c>
      <c r="C62" s="175"/>
      <c r="D62" s="173"/>
      <c r="E62" s="178" t="s">
        <v>2104</v>
      </c>
      <c r="F62" s="176" t="s">
        <v>98</v>
      </c>
      <c r="G62" s="176">
        <v>5</v>
      </c>
      <c r="H62" s="175" t="s">
        <v>2130</v>
      </c>
      <c r="I62" s="175" t="s">
        <v>2156</v>
      </c>
      <c r="J62" s="175"/>
      <c r="K62" s="175"/>
      <c r="L62" s="175"/>
      <c r="M62" s="175"/>
      <c r="N62" s="175"/>
      <c r="O62" s="175"/>
      <c r="P62" s="175"/>
    </row>
    <row r="63" spans="1:16" ht="27.6" x14ac:dyDescent="0.25">
      <c r="A63" s="173">
        <v>18</v>
      </c>
      <c r="B63" s="174" t="s">
        <v>2174</v>
      </c>
      <c r="C63" s="175"/>
      <c r="D63" s="173"/>
      <c r="E63" s="178" t="s">
        <v>2104</v>
      </c>
      <c r="F63" s="176" t="s">
        <v>98</v>
      </c>
      <c r="G63" s="176">
        <v>4</v>
      </c>
      <c r="H63" s="175" t="s">
        <v>2130</v>
      </c>
      <c r="I63" s="175" t="s">
        <v>2156</v>
      </c>
      <c r="J63" s="175"/>
      <c r="K63" s="175"/>
      <c r="L63" s="175"/>
      <c r="M63" s="175"/>
      <c r="N63" s="175"/>
      <c r="O63" s="175"/>
      <c r="P63" s="175"/>
    </row>
    <row r="64" spans="1:16" ht="27.6" x14ac:dyDescent="0.25">
      <c r="A64" s="173">
        <v>19</v>
      </c>
      <c r="B64" s="174" t="s">
        <v>2175</v>
      </c>
      <c r="C64" s="175"/>
      <c r="D64" s="173"/>
      <c r="E64" s="178" t="s">
        <v>2104</v>
      </c>
      <c r="F64" s="176" t="s">
        <v>98</v>
      </c>
      <c r="G64" s="176">
        <v>4</v>
      </c>
      <c r="H64" s="175" t="s">
        <v>2130</v>
      </c>
      <c r="I64" s="175" t="s">
        <v>2156</v>
      </c>
      <c r="J64" s="175"/>
      <c r="K64" s="175"/>
      <c r="L64" s="175"/>
      <c r="M64" s="175"/>
      <c r="N64" s="175"/>
      <c r="O64" s="175"/>
      <c r="P64" s="175"/>
    </row>
    <row r="65" spans="1:16" ht="27.6" x14ac:dyDescent="0.25">
      <c r="A65" s="173">
        <v>20</v>
      </c>
      <c r="B65" s="174" t="s">
        <v>2176</v>
      </c>
      <c r="C65" s="175"/>
      <c r="D65" s="173"/>
      <c r="E65" s="178" t="s">
        <v>2104</v>
      </c>
      <c r="F65" s="176" t="s">
        <v>98</v>
      </c>
      <c r="G65" s="176">
        <v>4</v>
      </c>
      <c r="H65" s="175" t="s">
        <v>2130</v>
      </c>
      <c r="I65" s="175" t="s">
        <v>2156</v>
      </c>
      <c r="J65" s="175"/>
      <c r="K65" s="175"/>
      <c r="L65" s="175"/>
      <c r="M65" s="175"/>
      <c r="N65" s="175"/>
      <c r="O65" s="175"/>
      <c r="P65" s="175"/>
    </row>
    <row r="66" spans="1:16" ht="27.6" x14ac:dyDescent="0.25">
      <c r="A66" s="173">
        <v>21</v>
      </c>
      <c r="B66" s="174" t="s">
        <v>2177</v>
      </c>
      <c r="C66" s="175"/>
      <c r="D66" s="173"/>
      <c r="E66" s="178" t="s">
        <v>2104</v>
      </c>
      <c r="F66" s="176" t="s">
        <v>98</v>
      </c>
      <c r="G66" s="176">
        <v>4</v>
      </c>
      <c r="H66" s="175" t="s">
        <v>2130</v>
      </c>
      <c r="I66" s="175" t="s">
        <v>2156</v>
      </c>
      <c r="J66" s="175"/>
      <c r="K66" s="175"/>
      <c r="L66" s="175"/>
      <c r="M66" s="175"/>
      <c r="N66" s="175"/>
      <c r="O66" s="175"/>
      <c r="P66" s="175"/>
    </row>
    <row r="67" spans="1:16" ht="27.6" x14ac:dyDescent="0.25">
      <c r="A67" s="173">
        <v>22</v>
      </c>
      <c r="B67" s="174" t="s">
        <v>2178</v>
      </c>
      <c r="C67" s="175"/>
      <c r="D67" s="173"/>
      <c r="E67" s="178" t="s">
        <v>2104</v>
      </c>
      <c r="F67" s="176" t="s">
        <v>98</v>
      </c>
      <c r="G67" s="176">
        <v>1</v>
      </c>
      <c r="H67" s="175" t="s">
        <v>2130</v>
      </c>
      <c r="I67" s="175" t="s">
        <v>2156</v>
      </c>
      <c r="J67" s="175"/>
      <c r="K67" s="175"/>
      <c r="L67" s="175"/>
      <c r="M67" s="175"/>
      <c r="N67" s="175"/>
      <c r="O67" s="175"/>
      <c r="P67" s="175"/>
    </row>
    <row r="68" spans="1:16" ht="27.6" x14ac:dyDescent="0.25">
      <c r="A68" s="173">
        <v>23</v>
      </c>
      <c r="B68" s="174" t="s">
        <v>2179</v>
      </c>
      <c r="C68" s="175"/>
      <c r="D68" s="173"/>
      <c r="E68" s="178" t="s">
        <v>2104</v>
      </c>
      <c r="F68" s="176" t="s">
        <v>98</v>
      </c>
      <c r="G68" s="176">
        <v>3</v>
      </c>
      <c r="H68" s="175" t="s">
        <v>2130</v>
      </c>
      <c r="I68" s="175" t="s">
        <v>2156</v>
      </c>
      <c r="J68" s="175"/>
      <c r="K68" s="175"/>
      <c r="L68" s="175"/>
      <c r="M68" s="175"/>
      <c r="N68" s="175"/>
      <c r="O68" s="175"/>
      <c r="P68" s="175"/>
    </row>
    <row r="69" spans="1:16" x14ac:dyDescent="0.25">
      <c r="A69" s="173">
        <v>24</v>
      </c>
      <c r="B69" s="174" t="s">
        <v>2180</v>
      </c>
      <c r="C69" s="175"/>
      <c r="D69" s="173"/>
      <c r="E69" s="175"/>
      <c r="F69" s="176" t="s">
        <v>98</v>
      </c>
      <c r="G69" s="176">
        <v>3</v>
      </c>
      <c r="H69" s="175" t="s">
        <v>2130</v>
      </c>
      <c r="I69" s="175" t="s">
        <v>2156</v>
      </c>
      <c r="J69" s="175"/>
      <c r="K69" s="175"/>
      <c r="L69" s="175"/>
      <c r="M69" s="175"/>
      <c r="N69" s="175"/>
      <c r="O69" s="175"/>
      <c r="P69" s="175"/>
    </row>
    <row r="70" spans="1:16" x14ac:dyDescent="0.25">
      <c r="A70" s="173"/>
      <c r="B70" s="174"/>
      <c r="C70" s="175"/>
      <c r="D70" s="173"/>
      <c r="E70" s="175"/>
      <c r="F70" s="176"/>
      <c r="G70" s="176"/>
      <c r="H70" s="175"/>
      <c r="I70" s="175"/>
      <c r="J70" s="175"/>
      <c r="K70" s="175"/>
      <c r="L70" s="175"/>
      <c r="M70" s="175"/>
      <c r="N70" s="175"/>
      <c r="O70" s="175"/>
      <c r="P70" s="175"/>
    </row>
    <row r="71" spans="1:16" ht="15.6" x14ac:dyDescent="0.25">
      <c r="A71" s="173"/>
      <c r="B71" s="179" t="s">
        <v>2181</v>
      </c>
      <c r="C71" s="175"/>
      <c r="D71" s="173"/>
      <c r="E71" s="175"/>
      <c r="F71" s="176"/>
      <c r="G71" s="176"/>
      <c r="H71" s="175"/>
      <c r="I71" s="175"/>
      <c r="J71" s="175"/>
      <c r="K71" s="175"/>
      <c r="L71" s="175"/>
      <c r="M71" s="175"/>
      <c r="N71" s="175"/>
      <c r="O71" s="175"/>
      <c r="P71" s="175"/>
    </row>
    <row r="72" spans="1:16" ht="27.6" x14ac:dyDescent="0.25">
      <c r="A72" s="173">
        <v>1</v>
      </c>
      <c r="B72" s="174" t="s">
        <v>2182</v>
      </c>
      <c r="C72" s="175" t="s">
        <v>2130</v>
      </c>
      <c r="D72" s="173" t="s">
        <v>2130</v>
      </c>
      <c r="E72" s="178" t="s">
        <v>2104</v>
      </c>
      <c r="F72" s="176" t="s">
        <v>98</v>
      </c>
      <c r="G72" s="176">
        <v>2</v>
      </c>
      <c r="H72" s="175" t="s">
        <v>2130</v>
      </c>
      <c r="I72" s="175" t="s">
        <v>2156</v>
      </c>
      <c r="J72" s="175"/>
      <c r="K72" s="175"/>
      <c r="L72" s="175"/>
      <c r="M72" s="175"/>
      <c r="N72" s="175"/>
      <c r="O72" s="175"/>
      <c r="P72" s="175"/>
    </row>
    <row r="73" spans="1:16" ht="27.6" x14ac:dyDescent="0.25">
      <c r="A73" s="173">
        <v>2</v>
      </c>
      <c r="B73" s="174" t="s">
        <v>2183</v>
      </c>
      <c r="C73" s="175" t="s">
        <v>2130</v>
      </c>
      <c r="D73" s="173" t="s">
        <v>2130</v>
      </c>
      <c r="E73" s="178" t="s">
        <v>2104</v>
      </c>
      <c r="F73" s="176" t="s">
        <v>98</v>
      </c>
      <c r="G73" s="176">
        <v>4</v>
      </c>
      <c r="H73" s="175" t="s">
        <v>2130</v>
      </c>
      <c r="I73" s="175" t="s">
        <v>2156</v>
      </c>
      <c r="J73" s="175"/>
      <c r="K73" s="175"/>
      <c r="L73" s="175"/>
      <c r="M73" s="175"/>
      <c r="N73" s="175"/>
      <c r="O73" s="175"/>
      <c r="P73" s="175"/>
    </row>
    <row r="74" spans="1:16" ht="27.6" x14ac:dyDescent="0.25">
      <c r="A74" s="173">
        <v>3</v>
      </c>
      <c r="B74" s="174" t="s">
        <v>2184</v>
      </c>
      <c r="C74" s="175" t="s">
        <v>2130</v>
      </c>
      <c r="D74" s="173" t="s">
        <v>2130</v>
      </c>
      <c r="E74" s="178" t="s">
        <v>2104</v>
      </c>
      <c r="F74" s="176" t="s">
        <v>98</v>
      </c>
      <c r="G74" s="176">
        <v>2</v>
      </c>
      <c r="H74" s="175" t="s">
        <v>2130</v>
      </c>
      <c r="I74" s="175" t="s">
        <v>2156</v>
      </c>
      <c r="J74" s="175"/>
      <c r="K74" s="175"/>
      <c r="L74" s="175"/>
      <c r="M74" s="175"/>
      <c r="N74" s="175"/>
      <c r="O74" s="175"/>
      <c r="P74" s="175"/>
    </row>
    <row r="75" spans="1:16" ht="27.6" x14ac:dyDescent="0.25">
      <c r="A75" s="173">
        <v>4</v>
      </c>
      <c r="B75" s="174" t="s">
        <v>2185</v>
      </c>
      <c r="C75" s="175" t="s">
        <v>2130</v>
      </c>
      <c r="D75" s="173" t="s">
        <v>2130</v>
      </c>
      <c r="E75" s="178" t="s">
        <v>2104</v>
      </c>
      <c r="F75" s="176" t="s">
        <v>98</v>
      </c>
      <c r="G75" s="176">
        <v>2</v>
      </c>
      <c r="H75" s="175" t="s">
        <v>2130</v>
      </c>
      <c r="I75" s="175" t="s">
        <v>2156</v>
      </c>
      <c r="J75" s="175"/>
      <c r="K75" s="175"/>
      <c r="L75" s="175"/>
      <c r="M75" s="175"/>
      <c r="N75" s="175"/>
      <c r="O75" s="175"/>
      <c r="P75" s="175"/>
    </row>
    <row r="76" spans="1:16" ht="27.6" x14ac:dyDescent="0.25">
      <c r="A76" s="173">
        <v>5</v>
      </c>
      <c r="B76" s="174" t="s">
        <v>2186</v>
      </c>
      <c r="C76" s="175" t="s">
        <v>2130</v>
      </c>
      <c r="D76" s="173" t="s">
        <v>2130</v>
      </c>
      <c r="E76" s="178" t="s">
        <v>2104</v>
      </c>
      <c r="F76" s="176" t="s">
        <v>98</v>
      </c>
      <c r="G76" s="176">
        <v>5</v>
      </c>
      <c r="H76" s="175" t="s">
        <v>2130</v>
      </c>
      <c r="I76" s="175" t="s">
        <v>2156</v>
      </c>
      <c r="J76" s="175"/>
      <c r="K76" s="175"/>
      <c r="L76" s="175"/>
      <c r="M76" s="175"/>
      <c r="N76" s="175"/>
      <c r="O76" s="175"/>
      <c r="P76" s="175"/>
    </row>
    <row r="77" spans="1:16" ht="27.6" x14ac:dyDescent="0.25">
      <c r="A77" s="173">
        <v>6</v>
      </c>
      <c r="B77" s="174" t="s">
        <v>2187</v>
      </c>
      <c r="C77" s="175" t="s">
        <v>2130</v>
      </c>
      <c r="D77" s="173" t="s">
        <v>2130</v>
      </c>
      <c r="E77" s="178" t="s">
        <v>2104</v>
      </c>
      <c r="F77" s="176" t="s">
        <v>98</v>
      </c>
      <c r="G77" s="176">
        <v>7</v>
      </c>
      <c r="H77" s="175" t="s">
        <v>2130</v>
      </c>
      <c r="I77" s="175" t="s">
        <v>2156</v>
      </c>
      <c r="J77" s="175"/>
      <c r="K77" s="175"/>
      <c r="L77" s="175"/>
      <c r="M77" s="175"/>
      <c r="N77" s="175"/>
      <c r="O77" s="175"/>
      <c r="P77" s="175"/>
    </row>
    <row r="78" spans="1:16" ht="27.6" x14ac:dyDescent="0.25">
      <c r="A78" s="173">
        <v>7</v>
      </c>
      <c r="B78" s="174" t="s">
        <v>2188</v>
      </c>
      <c r="C78" s="175" t="s">
        <v>2130</v>
      </c>
      <c r="D78" s="173" t="s">
        <v>2130</v>
      </c>
      <c r="E78" s="178" t="s">
        <v>2104</v>
      </c>
      <c r="F78" s="176" t="s">
        <v>98</v>
      </c>
      <c r="G78" s="176">
        <v>8</v>
      </c>
      <c r="H78" s="175" t="s">
        <v>2130</v>
      </c>
      <c r="I78" s="175" t="s">
        <v>2156</v>
      </c>
      <c r="J78" s="175"/>
      <c r="K78" s="175"/>
      <c r="L78" s="175"/>
      <c r="M78" s="175"/>
      <c r="N78" s="175"/>
      <c r="O78" s="175"/>
      <c r="P78" s="175"/>
    </row>
    <row r="79" spans="1:16" ht="27.6" x14ac:dyDescent="0.25">
      <c r="A79" s="173">
        <v>8</v>
      </c>
      <c r="B79" s="174" t="s">
        <v>2177</v>
      </c>
      <c r="C79" s="175" t="s">
        <v>2130</v>
      </c>
      <c r="D79" s="173" t="s">
        <v>2130</v>
      </c>
      <c r="E79" s="178" t="s">
        <v>2104</v>
      </c>
      <c r="F79" s="176" t="s">
        <v>98</v>
      </c>
      <c r="G79" s="176">
        <v>8</v>
      </c>
      <c r="H79" s="175" t="s">
        <v>2130</v>
      </c>
      <c r="I79" s="175" t="s">
        <v>2156</v>
      </c>
      <c r="J79" s="175"/>
      <c r="K79" s="175"/>
      <c r="L79" s="175"/>
      <c r="M79" s="175"/>
      <c r="N79" s="175"/>
      <c r="O79" s="175"/>
      <c r="P79" s="175"/>
    </row>
    <row r="80" spans="1:16" ht="27.6" x14ac:dyDescent="0.25">
      <c r="A80" s="173">
        <v>9</v>
      </c>
      <c r="B80" s="174" t="s">
        <v>2189</v>
      </c>
      <c r="C80" s="175" t="s">
        <v>2130</v>
      </c>
      <c r="D80" s="173" t="s">
        <v>2130</v>
      </c>
      <c r="E80" s="178" t="s">
        <v>2104</v>
      </c>
      <c r="F80" s="176" t="s">
        <v>98</v>
      </c>
      <c r="G80" s="176">
        <v>4</v>
      </c>
      <c r="H80" s="175" t="s">
        <v>2130</v>
      </c>
      <c r="I80" s="175" t="s">
        <v>2156</v>
      </c>
      <c r="J80" s="175"/>
      <c r="K80" s="175"/>
      <c r="L80" s="175"/>
      <c r="M80" s="175"/>
      <c r="N80" s="175"/>
      <c r="O80" s="175"/>
      <c r="P80" s="175"/>
    </row>
    <row r="81" spans="1:16" ht="27.6" x14ac:dyDescent="0.25">
      <c r="A81" s="173">
        <v>10</v>
      </c>
      <c r="B81" s="174" t="s">
        <v>2172</v>
      </c>
      <c r="C81" s="175" t="s">
        <v>2130</v>
      </c>
      <c r="D81" s="173" t="s">
        <v>2130</v>
      </c>
      <c r="E81" s="178" t="s">
        <v>2104</v>
      </c>
      <c r="F81" s="176" t="s">
        <v>98</v>
      </c>
      <c r="G81" s="176">
        <v>4</v>
      </c>
      <c r="H81" s="175" t="s">
        <v>2130</v>
      </c>
      <c r="I81" s="175" t="s">
        <v>2156</v>
      </c>
      <c r="J81" s="175"/>
      <c r="K81" s="175"/>
      <c r="L81" s="175"/>
      <c r="M81" s="175"/>
      <c r="N81" s="175"/>
      <c r="O81" s="175"/>
      <c r="P81" s="175"/>
    </row>
    <row r="82" spans="1:16" ht="27.6" x14ac:dyDescent="0.25">
      <c r="A82" s="173">
        <v>11</v>
      </c>
      <c r="B82" s="174" t="s">
        <v>2173</v>
      </c>
      <c r="C82" s="175" t="s">
        <v>2130</v>
      </c>
      <c r="D82" s="173" t="s">
        <v>2130</v>
      </c>
      <c r="E82" s="178" t="s">
        <v>2104</v>
      </c>
      <c r="F82" s="176" t="s">
        <v>98</v>
      </c>
      <c r="G82" s="176">
        <v>5</v>
      </c>
      <c r="H82" s="175" t="s">
        <v>2130</v>
      </c>
      <c r="I82" s="175" t="s">
        <v>2156</v>
      </c>
      <c r="J82" s="175"/>
      <c r="K82" s="175"/>
      <c r="L82" s="175"/>
      <c r="M82" s="175"/>
      <c r="N82" s="175"/>
      <c r="O82" s="175"/>
      <c r="P82" s="175"/>
    </row>
    <row r="83" spans="1:16" ht="27.6" x14ac:dyDescent="0.25">
      <c r="A83" s="173">
        <v>12</v>
      </c>
      <c r="B83" s="174" t="s">
        <v>2179</v>
      </c>
      <c r="C83" s="175" t="s">
        <v>2130</v>
      </c>
      <c r="D83" s="173" t="s">
        <v>2130</v>
      </c>
      <c r="E83" s="178" t="s">
        <v>2104</v>
      </c>
      <c r="F83" s="176" t="s">
        <v>98</v>
      </c>
      <c r="G83" s="176">
        <v>3</v>
      </c>
      <c r="H83" s="175" t="s">
        <v>2130</v>
      </c>
      <c r="I83" s="175" t="s">
        <v>2156</v>
      </c>
      <c r="J83" s="175"/>
      <c r="K83" s="175"/>
      <c r="L83" s="175"/>
      <c r="M83" s="175"/>
      <c r="N83" s="175"/>
      <c r="O83" s="175"/>
      <c r="P83" s="175"/>
    </row>
    <row r="84" spans="1:16" ht="27.6" x14ac:dyDescent="0.25">
      <c r="A84" s="173">
        <v>13</v>
      </c>
      <c r="B84" s="174" t="s">
        <v>2180</v>
      </c>
      <c r="C84" s="175" t="s">
        <v>2130</v>
      </c>
      <c r="D84" s="173" t="s">
        <v>2130</v>
      </c>
      <c r="E84" s="178" t="s">
        <v>2104</v>
      </c>
      <c r="F84" s="176" t="s">
        <v>98</v>
      </c>
      <c r="G84" s="176">
        <v>3</v>
      </c>
      <c r="H84" s="175" t="s">
        <v>2130</v>
      </c>
      <c r="I84" s="175" t="s">
        <v>2156</v>
      </c>
      <c r="J84" s="175"/>
      <c r="K84" s="175"/>
      <c r="L84" s="175"/>
      <c r="M84" s="175"/>
      <c r="N84" s="175"/>
      <c r="O84" s="175"/>
      <c r="P84" s="175"/>
    </row>
    <row r="85" spans="1:16" x14ac:dyDescent="0.25">
      <c r="A85" s="173"/>
      <c r="B85" s="174"/>
      <c r="C85" s="175"/>
      <c r="D85" s="173"/>
      <c r="E85" s="175"/>
      <c r="F85" s="176"/>
      <c r="G85" s="176"/>
      <c r="H85" s="175"/>
      <c r="I85" s="175"/>
      <c r="J85" s="175"/>
      <c r="K85" s="175"/>
      <c r="L85" s="175"/>
      <c r="M85" s="175"/>
      <c r="N85" s="175"/>
      <c r="O85" s="175"/>
      <c r="P85" s="175"/>
    </row>
    <row r="86" spans="1:16" ht="17.399999999999999" x14ac:dyDescent="0.25">
      <c r="A86" s="173"/>
      <c r="B86" s="180" t="s">
        <v>2190</v>
      </c>
      <c r="C86" s="175" t="s">
        <v>2130</v>
      </c>
      <c r="D86" s="173" t="s">
        <v>2130</v>
      </c>
      <c r="E86" s="175" t="s">
        <v>2130</v>
      </c>
      <c r="F86" s="176" t="s">
        <v>2130</v>
      </c>
      <c r="G86" s="176" t="s">
        <v>2130</v>
      </c>
      <c r="H86" s="175" t="s">
        <v>2130</v>
      </c>
      <c r="I86" s="175" t="s">
        <v>2130</v>
      </c>
      <c r="J86" s="175"/>
      <c r="K86" s="175"/>
      <c r="L86" s="175"/>
      <c r="M86" s="175"/>
      <c r="N86" s="175"/>
      <c r="O86" s="175"/>
      <c r="P86" s="175"/>
    </row>
    <row r="87" spans="1:16" ht="27.6" x14ac:dyDescent="0.25">
      <c r="A87" s="173">
        <v>1</v>
      </c>
      <c r="B87" s="174" t="s">
        <v>2151</v>
      </c>
      <c r="C87" s="175" t="s">
        <v>2130</v>
      </c>
      <c r="D87" s="173" t="s">
        <v>2130</v>
      </c>
      <c r="E87" s="178" t="s">
        <v>2104</v>
      </c>
      <c r="F87" s="176" t="s">
        <v>2152</v>
      </c>
      <c r="G87" s="176">
        <v>4</v>
      </c>
      <c r="H87" s="175" t="s">
        <v>2130</v>
      </c>
      <c r="I87" s="175" t="s">
        <v>2153</v>
      </c>
      <c r="J87" s="175"/>
      <c r="K87" s="175"/>
      <c r="L87" s="175"/>
      <c r="M87" s="175"/>
      <c r="N87" s="175"/>
      <c r="O87" s="175"/>
      <c r="P87" s="175"/>
    </row>
    <row r="88" spans="1:16" ht="27.6" x14ac:dyDescent="0.25">
      <c r="A88" s="173">
        <v>2</v>
      </c>
      <c r="B88" s="174" t="s">
        <v>2162</v>
      </c>
      <c r="C88" s="175" t="s">
        <v>2130</v>
      </c>
      <c r="D88" s="173" t="s">
        <v>2130</v>
      </c>
      <c r="E88" s="178" t="s">
        <v>2104</v>
      </c>
      <c r="F88" s="176" t="s">
        <v>98</v>
      </c>
      <c r="G88" s="176">
        <v>6</v>
      </c>
      <c r="H88" s="175" t="s">
        <v>2130</v>
      </c>
      <c r="I88" s="175" t="s">
        <v>2153</v>
      </c>
      <c r="J88" s="175"/>
      <c r="K88" s="175"/>
      <c r="L88" s="175"/>
      <c r="M88" s="175"/>
      <c r="N88" s="175"/>
      <c r="O88" s="175"/>
      <c r="P88" s="175"/>
    </row>
    <row r="89" spans="1:16" ht="27.6" x14ac:dyDescent="0.25">
      <c r="A89" s="173">
        <v>3</v>
      </c>
      <c r="B89" s="174" t="s">
        <v>2180</v>
      </c>
      <c r="C89" s="175" t="s">
        <v>2130</v>
      </c>
      <c r="D89" s="173" t="s">
        <v>2130</v>
      </c>
      <c r="E89" s="178" t="s">
        <v>2104</v>
      </c>
      <c r="F89" s="176" t="s">
        <v>98</v>
      </c>
      <c r="G89" s="176">
        <v>6</v>
      </c>
      <c r="H89" s="175" t="s">
        <v>2130</v>
      </c>
      <c r="I89" s="175" t="s">
        <v>2156</v>
      </c>
      <c r="J89" s="175"/>
      <c r="K89" s="175"/>
      <c r="L89" s="175"/>
      <c r="M89" s="175"/>
      <c r="N89" s="175"/>
      <c r="O89" s="175"/>
      <c r="P89" s="175"/>
    </row>
    <row r="90" spans="1:16" ht="27.6" x14ac:dyDescent="0.25">
      <c r="A90" s="173">
        <v>4</v>
      </c>
      <c r="B90" s="174" t="s">
        <v>2169</v>
      </c>
      <c r="C90" s="175" t="s">
        <v>2130</v>
      </c>
      <c r="D90" s="173" t="s">
        <v>2130</v>
      </c>
      <c r="E90" s="178" t="s">
        <v>2104</v>
      </c>
      <c r="F90" s="176" t="s">
        <v>98</v>
      </c>
      <c r="G90" s="176">
        <v>3</v>
      </c>
      <c r="H90" s="175" t="s">
        <v>2130</v>
      </c>
      <c r="I90" s="175" t="s">
        <v>2156</v>
      </c>
      <c r="J90" s="175"/>
      <c r="K90" s="175"/>
      <c r="L90" s="175"/>
      <c r="M90" s="175"/>
      <c r="N90" s="175"/>
      <c r="O90" s="175"/>
      <c r="P90" s="175"/>
    </row>
    <row r="91" spans="1:16" ht="27.6" x14ac:dyDescent="0.25">
      <c r="A91" s="173">
        <v>5</v>
      </c>
      <c r="B91" s="174" t="s">
        <v>2158</v>
      </c>
      <c r="C91" s="175" t="s">
        <v>2130</v>
      </c>
      <c r="D91" s="173" t="s">
        <v>2130</v>
      </c>
      <c r="E91" s="178" t="s">
        <v>2104</v>
      </c>
      <c r="F91" s="176" t="s">
        <v>98</v>
      </c>
      <c r="G91" s="176">
        <v>1</v>
      </c>
      <c r="H91" s="175" t="s">
        <v>2130</v>
      </c>
      <c r="I91" s="175" t="s">
        <v>2156</v>
      </c>
      <c r="J91" s="175"/>
      <c r="K91" s="175"/>
      <c r="L91" s="175"/>
      <c r="M91" s="175"/>
      <c r="N91" s="175"/>
      <c r="O91" s="175"/>
      <c r="P91" s="175"/>
    </row>
    <row r="92" spans="1:16" ht="27.6" x14ac:dyDescent="0.25">
      <c r="A92" s="173">
        <v>6</v>
      </c>
      <c r="B92" s="174" t="s">
        <v>2155</v>
      </c>
      <c r="C92" s="175" t="s">
        <v>2130</v>
      </c>
      <c r="D92" s="173" t="s">
        <v>2130</v>
      </c>
      <c r="E92" s="178" t="s">
        <v>2104</v>
      </c>
      <c r="F92" s="176" t="s">
        <v>98</v>
      </c>
      <c r="G92" s="176">
        <v>2</v>
      </c>
      <c r="H92" s="175" t="s">
        <v>2130</v>
      </c>
      <c r="I92" s="175" t="s">
        <v>2156</v>
      </c>
      <c r="J92" s="175"/>
      <c r="K92" s="175"/>
      <c r="L92" s="175"/>
      <c r="M92" s="175"/>
      <c r="N92" s="175"/>
      <c r="O92" s="175"/>
      <c r="P92" s="175"/>
    </row>
    <row r="93" spans="1:16" ht="17.399999999999999" x14ac:dyDescent="0.25">
      <c r="A93" s="173"/>
      <c r="B93" s="180" t="s">
        <v>2191</v>
      </c>
      <c r="C93" s="175" t="s">
        <v>2130</v>
      </c>
      <c r="D93" s="173" t="s">
        <v>2130</v>
      </c>
      <c r="E93" s="175" t="s">
        <v>2130</v>
      </c>
      <c r="F93" s="176" t="s">
        <v>2130</v>
      </c>
      <c r="G93" s="176" t="s">
        <v>2130</v>
      </c>
      <c r="H93" s="175" t="s">
        <v>2130</v>
      </c>
      <c r="I93" s="175" t="s">
        <v>2130</v>
      </c>
      <c r="J93" s="175"/>
      <c r="K93" s="175"/>
      <c r="L93" s="175"/>
      <c r="M93" s="175"/>
      <c r="N93" s="175"/>
      <c r="O93" s="175"/>
      <c r="P93" s="175"/>
    </row>
    <row r="94" spans="1:16" ht="27.6" x14ac:dyDescent="0.25">
      <c r="A94" s="173">
        <v>1</v>
      </c>
      <c r="B94" s="174" t="s">
        <v>2154</v>
      </c>
      <c r="C94" s="175" t="s">
        <v>2130</v>
      </c>
      <c r="D94" s="173" t="s">
        <v>2130</v>
      </c>
      <c r="E94" s="178" t="s">
        <v>2104</v>
      </c>
      <c r="F94" s="176" t="s">
        <v>98</v>
      </c>
      <c r="G94" s="176">
        <v>60</v>
      </c>
      <c r="H94" s="175" t="s">
        <v>2130</v>
      </c>
      <c r="I94" s="175" t="s">
        <v>2153</v>
      </c>
      <c r="J94" s="175"/>
      <c r="K94" s="175"/>
      <c r="L94" s="175"/>
      <c r="M94" s="175"/>
      <c r="N94" s="175"/>
      <c r="O94" s="175"/>
      <c r="P94" s="175"/>
    </row>
    <row r="95" spans="1:16" ht="27.6" x14ac:dyDescent="0.25">
      <c r="A95" s="173">
        <v>2</v>
      </c>
      <c r="B95" s="174" t="s">
        <v>2192</v>
      </c>
      <c r="C95" s="175" t="s">
        <v>2130</v>
      </c>
      <c r="D95" s="173" t="s">
        <v>2130</v>
      </c>
      <c r="E95" s="178" t="s">
        <v>2104</v>
      </c>
      <c r="F95" s="176" t="s">
        <v>98</v>
      </c>
      <c r="G95" s="176">
        <v>15</v>
      </c>
      <c r="H95" s="175" t="s">
        <v>2130</v>
      </c>
      <c r="I95" s="175" t="s">
        <v>2156</v>
      </c>
      <c r="J95" s="175"/>
      <c r="K95" s="175"/>
      <c r="L95" s="175"/>
      <c r="M95" s="175"/>
      <c r="N95" s="175"/>
      <c r="O95" s="175"/>
      <c r="P95" s="175"/>
    </row>
    <row r="96" spans="1:16" ht="27.6" x14ac:dyDescent="0.25">
      <c r="A96" s="173">
        <v>3</v>
      </c>
      <c r="B96" s="174" t="s">
        <v>2188</v>
      </c>
      <c r="C96" s="175" t="s">
        <v>2130</v>
      </c>
      <c r="D96" s="173" t="s">
        <v>2130</v>
      </c>
      <c r="E96" s="178" t="s">
        <v>2104</v>
      </c>
      <c r="F96" s="176" t="s">
        <v>98</v>
      </c>
      <c r="G96" s="176">
        <v>1</v>
      </c>
      <c r="H96" s="175" t="s">
        <v>2130</v>
      </c>
      <c r="I96" s="175" t="s">
        <v>2156</v>
      </c>
      <c r="J96" s="175"/>
      <c r="K96" s="175"/>
      <c r="L96" s="175"/>
      <c r="M96" s="175"/>
      <c r="N96" s="175"/>
      <c r="O96" s="175"/>
      <c r="P96" s="175"/>
    </row>
    <row r="97" spans="1:17" ht="27.6" x14ac:dyDescent="0.25">
      <c r="A97" s="173"/>
      <c r="B97" s="179" t="s">
        <v>2193</v>
      </c>
      <c r="C97" s="175" t="s">
        <v>2130</v>
      </c>
      <c r="D97" s="173" t="s">
        <v>2130</v>
      </c>
      <c r="E97" s="178" t="s">
        <v>2104</v>
      </c>
      <c r="F97" s="176" t="s">
        <v>2130</v>
      </c>
      <c r="G97" s="176" t="s">
        <v>2130</v>
      </c>
      <c r="H97" s="175" t="s">
        <v>2130</v>
      </c>
      <c r="I97" s="175" t="s">
        <v>2130</v>
      </c>
      <c r="J97" s="175"/>
      <c r="K97" s="175"/>
      <c r="L97" s="175"/>
      <c r="M97" s="175"/>
      <c r="N97" s="175"/>
      <c r="O97" s="175"/>
      <c r="P97" s="175"/>
    </row>
    <row r="98" spans="1:17" ht="27.6" x14ac:dyDescent="0.25">
      <c r="A98" s="173">
        <v>5</v>
      </c>
      <c r="B98" s="174" t="s">
        <v>2194</v>
      </c>
      <c r="C98" s="175" t="s">
        <v>2130</v>
      </c>
      <c r="D98" s="173" t="s">
        <v>2130</v>
      </c>
      <c r="E98" s="178" t="s">
        <v>2104</v>
      </c>
      <c r="F98" s="176" t="s">
        <v>98</v>
      </c>
      <c r="G98" s="176">
        <v>10</v>
      </c>
      <c r="H98" s="175" t="s">
        <v>2130</v>
      </c>
      <c r="I98" s="175" t="s">
        <v>2153</v>
      </c>
      <c r="J98" s="175"/>
      <c r="K98" s="175"/>
      <c r="L98" s="175"/>
      <c r="M98" s="175"/>
      <c r="N98" s="175"/>
      <c r="O98" s="175"/>
      <c r="P98" s="175"/>
    </row>
    <row r="99" spans="1:17" ht="27.6" x14ac:dyDescent="0.25">
      <c r="A99" s="173">
        <v>2</v>
      </c>
      <c r="B99" s="174" t="s">
        <v>2195</v>
      </c>
      <c r="C99" s="175" t="s">
        <v>2130</v>
      </c>
      <c r="D99" s="173" t="s">
        <v>2130</v>
      </c>
      <c r="E99" s="178" t="s">
        <v>2104</v>
      </c>
      <c r="F99" s="176" t="s">
        <v>98</v>
      </c>
      <c r="G99" s="176">
        <v>2</v>
      </c>
      <c r="H99" s="175" t="s">
        <v>2130</v>
      </c>
      <c r="I99" s="175" t="s">
        <v>2156</v>
      </c>
      <c r="J99" s="175"/>
      <c r="K99" s="175"/>
      <c r="L99" s="175"/>
      <c r="M99" s="175"/>
      <c r="N99" s="175"/>
      <c r="O99" s="175"/>
      <c r="P99" s="175"/>
    </row>
    <row r="100" spans="1:17" ht="27.6" x14ac:dyDescent="0.25">
      <c r="A100" s="173">
        <v>3</v>
      </c>
      <c r="B100" s="174" t="s">
        <v>2196</v>
      </c>
      <c r="C100" s="175" t="s">
        <v>2130</v>
      </c>
      <c r="D100" s="173" t="s">
        <v>2130</v>
      </c>
      <c r="E100" s="178" t="s">
        <v>2104</v>
      </c>
      <c r="F100" s="176" t="s">
        <v>98</v>
      </c>
      <c r="G100" s="176">
        <v>1</v>
      </c>
      <c r="H100" s="175" t="s">
        <v>2130</v>
      </c>
      <c r="I100" s="175" t="s">
        <v>2156</v>
      </c>
      <c r="J100" s="175"/>
      <c r="K100" s="175"/>
      <c r="L100" s="175"/>
      <c r="M100" s="175"/>
      <c r="N100" s="175"/>
      <c r="O100" s="175"/>
      <c r="P100" s="175"/>
    </row>
    <row r="101" spans="1:17" ht="27.6" x14ac:dyDescent="0.25">
      <c r="A101" s="173">
        <v>4</v>
      </c>
      <c r="B101" s="174" t="s">
        <v>2197</v>
      </c>
      <c r="C101" s="175" t="s">
        <v>2130</v>
      </c>
      <c r="D101" s="173" t="s">
        <v>2130</v>
      </c>
      <c r="E101" s="178" t="s">
        <v>2104</v>
      </c>
      <c r="F101" s="176" t="s">
        <v>98</v>
      </c>
      <c r="G101" s="176">
        <v>3</v>
      </c>
      <c r="H101" s="175" t="s">
        <v>2130</v>
      </c>
      <c r="I101" s="175" t="s">
        <v>2156</v>
      </c>
      <c r="J101" s="175"/>
      <c r="K101" s="175"/>
      <c r="L101" s="175"/>
      <c r="M101" s="175"/>
      <c r="N101" s="175"/>
      <c r="O101" s="175"/>
      <c r="P101" s="175"/>
    </row>
    <row r="102" spans="1:17" ht="27.6" x14ac:dyDescent="0.25">
      <c r="A102" s="173">
        <v>5</v>
      </c>
      <c r="B102" s="174" t="s">
        <v>2198</v>
      </c>
      <c r="C102" s="175" t="s">
        <v>2130</v>
      </c>
      <c r="D102" s="173" t="s">
        <v>2130</v>
      </c>
      <c r="E102" s="178" t="s">
        <v>2104</v>
      </c>
      <c r="F102" s="176" t="s">
        <v>98</v>
      </c>
      <c r="G102" s="176">
        <v>2</v>
      </c>
      <c r="H102" s="175" t="s">
        <v>2130</v>
      </c>
      <c r="I102" s="175" t="s">
        <v>2156</v>
      </c>
      <c r="J102" s="175"/>
      <c r="K102" s="175"/>
      <c r="L102" s="175"/>
      <c r="M102" s="175"/>
      <c r="N102" s="175"/>
      <c r="O102" s="175"/>
      <c r="P102" s="175"/>
    </row>
    <row r="103" spans="1:17" ht="27.6" x14ac:dyDescent="0.25">
      <c r="A103" s="173"/>
      <c r="B103" s="179" t="s">
        <v>2199</v>
      </c>
      <c r="C103" s="175" t="s">
        <v>2130</v>
      </c>
      <c r="D103" s="173" t="s">
        <v>2130</v>
      </c>
      <c r="E103" s="178" t="s">
        <v>2104</v>
      </c>
      <c r="F103" s="176" t="s">
        <v>2130</v>
      </c>
      <c r="G103" s="176" t="s">
        <v>2130</v>
      </c>
      <c r="H103" s="175" t="s">
        <v>2130</v>
      </c>
      <c r="I103" s="175" t="s">
        <v>2130</v>
      </c>
      <c r="J103" s="175"/>
      <c r="K103" s="175"/>
      <c r="L103" s="175"/>
      <c r="M103" s="175"/>
      <c r="N103" s="175"/>
      <c r="O103" s="175"/>
      <c r="P103" s="175"/>
    </row>
    <row r="104" spans="1:17" ht="27.6" x14ac:dyDescent="0.25">
      <c r="A104" s="173">
        <v>1</v>
      </c>
      <c r="B104" s="174" t="s">
        <v>2200</v>
      </c>
      <c r="C104" s="175" t="s">
        <v>2130</v>
      </c>
      <c r="D104" s="173" t="s">
        <v>2130</v>
      </c>
      <c r="E104" s="178" t="s">
        <v>2104</v>
      </c>
      <c r="F104" s="176" t="s">
        <v>2152</v>
      </c>
      <c r="G104" s="176">
        <v>17</v>
      </c>
      <c r="H104" s="175" t="s">
        <v>2130</v>
      </c>
      <c r="I104" s="175" t="s">
        <v>2153</v>
      </c>
      <c r="J104" s="175"/>
      <c r="K104" s="175"/>
      <c r="L104" s="175"/>
      <c r="M104" s="175"/>
      <c r="N104" s="175"/>
      <c r="O104" s="175"/>
      <c r="P104" s="175"/>
    </row>
    <row r="105" spans="1:17" ht="27.6" x14ac:dyDescent="0.25">
      <c r="A105" s="173">
        <v>3</v>
      </c>
      <c r="B105" s="174" t="s">
        <v>2201</v>
      </c>
      <c r="C105" s="175" t="s">
        <v>2130</v>
      </c>
      <c r="D105" s="173" t="s">
        <v>2130</v>
      </c>
      <c r="E105" s="178" t="s">
        <v>2104</v>
      </c>
      <c r="F105" s="176" t="s">
        <v>98</v>
      </c>
      <c r="G105" s="176">
        <v>4</v>
      </c>
      <c r="H105" s="175" t="s">
        <v>2130</v>
      </c>
      <c r="I105" s="175" t="s">
        <v>2156</v>
      </c>
      <c r="J105" s="175"/>
      <c r="K105" s="175"/>
      <c r="L105" s="175"/>
      <c r="M105" s="175"/>
      <c r="N105" s="175"/>
      <c r="O105" s="175"/>
      <c r="P105" s="175"/>
    </row>
    <row r="106" spans="1:17" ht="27.6" x14ac:dyDescent="0.25">
      <c r="A106" s="173">
        <v>4</v>
      </c>
      <c r="B106" s="174" t="s">
        <v>2202</v>
      </c>
      <c r="C106" s="175" t="s">
        <v>2130</v>
      </c>
      <c r="D106" s="173" t="s">
        <v>2130</v>
      </c>
      <c r="E106" s="178" t="s">
        <v>2104</v>
      </c>
      <c r="F106" s="176" t="s">
        <v>98</v>
      </c>
      <c r="G106" s="176">
        <v>3</v>
      </c>
      <c r="H106" s="175" t="s">
        <v>2130</v>
      </c>
      <c r="I106" s="175" t="s">
        <v>2156</v>
      </c>
      <c r="J106" s="175"/>
      <c r="K106" s="175"/>
      <c r="L106" s="175"/>
      <c r="M106" s="175"/>
      <c r="N106" s="175"/>
      <c r="O106" s="175"/>
      <c r="P106" s="175"/>
    </row>
    <row r="107" spans="1:17" ht="27.6" x14ac:dyDescent="0.25">
      <c r="A107" s="173">
        <v>5</v>
      </c>
      <c r="B107" s="174" t="s">
        <v>2203</v>
      </c>
      <c r="C107" s="175" t="s">
        <v>2130</v>
      </c>
      <c r="D107" s="173" t="s">
        <v>2130</v>
      </c>
      <c r="E107" s="178" t="s">
        <v>2104</v>
      </c>
      <c r="F107" s="176" t="s">
        <v>98</v>
      </c>
      <c r="G107" s="176">
        <v>1</v>
      </c>
      <c r="H107" s="175" t="s">
        <v>2130</v>
      </c>
      <c r="I107" s="175" t="s">
        <v>2156</v>
      </c>
      <c r="J107" s="175"/>
      <c r="K107" s="175"/>
      <c r="L107" s="175"/>
      <c r="M107" s="175"/>
      <c r="N107" s="175"/>
      <c r="O107" s="175"/>
      <c r="P107" s="175"/>
    </row>
    <row r="108" spans="1:17" ht="27.6" x14ac:dyDescent="0.25">
      <c r="A108" s="173">
        <v>6</v>
      </c>
      <c r="B108" s="174" t="s">
        <v>2186</v>
      </c>
      <c r="C108" s="175" t="s">
        <v>2130</v>
      </c>
      <c r="D108" s="173" t="s">
        <v>2130</v>
      </c>
      <c r="E108" s="178" t="s">
        <v>2104</v>
      </c>
      <c r="F108" s="176" t="s">
        <v>98</v>
      </c>
      <c r="G108" s="176">
        <v>2</v>
      </c>
      <c r="H108" s="175" t="s">
        <v>2130</v>
      </c>
      <c r="I108" s="175" t="s">
        <v>2156</v>
      </c>
      <c r="J108" s="175"/>
      <c r="K108" s="175"/>
      <c r="L108" s="175"/>
      <c r="M108" s="175"/>
      <c r="N108" s="175"/>
      <c r="O108" s="175"/>
      <c r="P108" s="175"/>
    </row>
    <row r="109" spans="1:17" ht="14.4" thickBot="1" x14ac:dyDescent="0.3">
      <c r="A109" s="173"/>
      <c r="B109" s="174"/>
      <c r="C109" s="175"/>
      <c r="D109" s="173"/>
      <c r="E109" s="178"/>
      <c r="F109" s="176"/>
      <c r="G109" s="176"/>
      <c r="H109" s="175"/>
      <c r="I109" s="175"/>
      <c r="J109" s="175"/>
      <c r="K109" s="175"/>
      <c r="L109" s="175"/>
      <c r="M109" s="175"/>
      <c r="N109" s="175"/>
      <c r="O109" s="175"/>
      <c r="P109" s="175"/>
    </row>
    <row r="110" spans="1:17" x14ac:dyDescent="0.25">
      <c r="A110" s="247" t="s">
        <v>2956</v>
      </c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9"/>
    </row>
    <row r="111" spans="1:17" ht="42" customHeight="1" thickBot="1" x14ac:dyDescent="0.3">
      <c r="A111" s="250"/>
      <c r="B111" s="251"/>
      <c r="C111" s="251"/>
      <c r="D111" s="251"/>
      <c r="E111" s="251"/>
      <c r="F111" s="251"/>
      <c r="G111" s="251"/>
      <c r="H111" s="251"/>
      <c r="I111" s="251"/>
      <c r="J111" s="251"/>
      <c r="K111" s="251"/>
      <c r="L111" s="251"/>
      <c r="M111" s="251"/>
      <c r="N111" s="251"/>
      <c r="O111" s="251"/>
      <c r="P111" s="251"/>
      <c r="Q111" s="252"/>
    </row>
  </sheetData>
  <mergeCells count="13">
    <mergeCell ref="A110:Q111"/>
    <mergeCell ref="G1:G2"/>
    <mergeCell ref="H1:H2"/>
    <mergeCell ref="A3:B3"/>
    <mergeCell ref="K1:L1"/>
    <mergeCell ref="M1:N1"/>
    <mergeCell ref="A1:A2"/>
    <mergeCell ref="B1:B2"/>
    <mergeCell ref="C1:C2"/>
    <mergeCell ref="D1:D2"/>
    <mergeCell ref="E1:E2"/>
    <mergeCell ref="F1:F2"/>
    <mergeCell ref="I1:I2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82EC-E531-4DEE-84C5-6D1A448D7E86}">
  <dimension ref="A1:Q723"/>
  <sheetViews>
    <sheetView zoomScale="85" zoomScaleNormal="85" workbookViewId="0">
      <selection sqref="A1:XFD4"/>
    </sheetView>
  </sheetViews>
  <sheetFormatPr defaultColWidth="9" defaultRowHeight="13.2" x14ac:dyDescent="0.25"/>
  <cols>
    <col min="1" max="1" width="9" style="91"/>
    <col min="2" max="2" width="65.6640625" style="92" customWidth="1"/>
    <col min="3" max="3" width="20.88671875" style="53" customWidth="1"/>
    <col min="4" max="4" width="21.33203125" style="53" customWidth="1"/>
    <col min="5" max="5" width="18.33203125" style="91" bestFit="1" customWidth="1"/>
    <col min="6" max="6" width="9" style="93"/>
    <col min="7" max="7" width="7.6640625" style="91" bestFit="1" customWidth="1"/>
    <col min="8" max="8" width="6.44140625" style="94" customWidth="1"/>
    <col min="9" max="9" width="11" style="53" bestFit="1" customWidth="1"/>
    <col min="10" max="10" width="27.5546875" style="53" customWidth="1"/>
    <col min="11" max="11" width="16.109375" style="53" customWidth="1"/>
    <col min="12" max="12" width="14.33203125" style="53" customWidth="1"/>
    <col min="13" max="13" width="15.88671875" style="53" customWidth="1"/>
    <col min="14" max="14" width="14.88671875" style="53" customWidth="1"/>
    <col min="15" max="15" width="18.5546875" style="53" customWidth="1"/>
    <col min="16" max="16" width="20" style="53" customWidth="1"/>
    <col min="17" max="17" width="12.33203125" style="53" bestFit="1" customWidth="1"/>
    <col min="18" max="16384" width="9" style="53"/>
  </cols>
  <sheetData>
    <row r="1" spans="1:17" s="42" customFormat="1" ht="27.75" customHeight="1" x14ac:dyDescent="0.3">
      <c r="A1" s="272" t="s">
        <v>3418</v>
      </c>
      <c r="B1" s="274" t="s">
        <v>17</v>
      </c>
      <c r="C1" s="276" t="s">
        <v>19</v>
      </c>
      <c r="D1" s="276" t="s">
        <v>20</v>
      </c>
      <c r="E1" s="276" t="s">
        <v>21</v>
      </c>
      <c r="F1" s="278" t="s">
        <v>60</v>
      </c>
      <c r="G1" s="280" t="s">
        <v>22</v>
      </c>
      <c r="H1" s="281"/>
      <c r="I1" s="278" t="s">
        <v>23</v>
      </c>
      <c r="J1" s="285" t="s">
        <v>26</v>
      </c>
      <c r="K1" s="43" t="s">
        <v>25</v>
      </c>
      <c r="L1" s="287" t="s">
        <v>0</v>
      </c>
      <c r="M1" s="288"/>
      <c r="N1" s="287" t="s">
        <v>1</v>
      </c>
      <c r="O1" s="288"/>
      <c r="P1" s="43" t="s">
        <v>2</v>
      </c>
      <c r="Q1" s="43" t="s">
        <v>4</v>
      </c>
    </row>
    <row r="2" spans="1:17" s="42" customFormat="1" ht="24.9" customHeight="1" x14ac:dyDescent="0.3">
      <c r="A2" s="273"/>
      <c r="B2" s="275"/>
      <c r="C2" s="277"/>
      <c r="D2" s="277"/>
      <c r="E2" s="277"/>
      <c r="F2" s="279"/>
      <c r="G2" s="282"/>
      <c r="H2" s="283"/>
      <c r="I2" s="284"/>
      <c r="J2" s="286"/>
      <c r="K2" s="43" t="s">
        <v>24</v>
      </c>
      <c r="L2" s="43" t="s">
        <v>3</v>
      </c>
      <c r="M2" s="43" t="s">
        <v>4</v>
      </c>
      <c r="N2" s="43" t="s">
        <v>3</v>
      </c>
      <c r="O2" s="43" t="s">
        <v>4</v>
      </c>
      <c r="P2" s="43" t="s">
        <v>5</v>
      </c>
      <c r="Q2" s="43" t="s">
        <v>5</v>
      </c>
    </row>
    <row r="3" spans="1:17" s="42" customFormat="1" ht="32.4" customHeight="1" x14ac:dyDescent="0.3">
      <c r="A3" s="270" t="s">
        <v>2849</v>
      </c>
      <c r="B3" s="271"/>
      <c r="C3" s="44"/>
      <c r="D3" s="45"/>
      <c r="E3" s="45"/>
      <c r="F3" s="45"/>
      <c r="G3" s="270"/>
      <c r="H3" s="271"/>
      <c r="I3" s="46"/>
      <c r="J3" s="46"/>
      <c r="K3" s="45"/>
      <c r="L3" s="45"/>
      <c r="M3" s="47">
        <f>SUM(M4:M614)</f>
        <v>0</v>
      </c>
      <c r="N3" s="45"/>
      <c r="O3" s="47">
        <f>SUM(O4:O614)</f>
        <v>0</v>
      </c>
      <c r="P3" s="45"/>
      <c r="Q3" s="47">
        <f>SUM(Q4:Q614)</f>
        <v>0</v>
      </c>
    </row>
    <row r="4" spans="1:17" x14ac:dyDescent="0.25">
      <c r="A4" s="48"/>
      <c r="B4" s="49" t="s">
        <v>1136</v>
      </c>
      <c r="C4" s="50"/>
      <c r="D4" s="50"/>
      <c r="E4" s="48"/>
      <c r="F4" s="51"/>
      <c r="G4" s="48"/>
      <c r="H4" s="52"/>
      <c r="I4" s="50"/>
      <c r="J4" s="50"/>
      <c r="K4" s="50"/>
      <c r="L4" s="50"/>
      <c r="M4" s="50"/>
      <c r="N4" s="50"/>
      <c r="O4" s="50"/>
      <c r="P4" s="50"/>
      <c r="Q4" s="50"/>
    </row>
    <row r="5" spans="1:17" ht="24.9" customHeight="1" x14ac:dyDescent="0.25">
      <c r="A5" s="48">
        <v>1</v>
      </c>
      <c r="B5" s="54" t="s">
        <v>1137</v>
      </c>
      <c r="C5" s="48" t="s">
        <v>1140</v>
      </c>
      <c r="D5" s="48"/>
      <c r="E5" s="48"/>
      <c r="F5" s="48" t="s">
        <v>1161</v>
      </c>
      <c r="G5" s="55">
        <v>22</v>
      </c>
      <c r="H5" s="56"/>
      <c r="I5" s="50"/>
      <c r="J5" s="50" t="s">
        <v>2924</v>
      </c>
      <c r="K5" s="50"/>
      <c r="L5" s="50"/>
      <c r="M5" s="50"/>
      <c r="N5" s="50"/>
      <c r="O5" s="50"/>
      <c r="P5" s="50"/>
      <c r="Q5" s="50"/>
    </row>
    <row r="6" spans="1:17" ht="22.65" customHeight="1" x14ac:dyDescent="0.25">
      <c r="A6" s="48">
        <v>2</v>
      </c>
      <c r="B6" s="54" t="s">
        <v>1138</v>
      </c>
      <c r="C6" s="48" t="s">
        <v>1140</v>
      </c>
      <c r="D6" s="48"/>
      <c r="E6" s="48"/>
      <c r="F6" s="48" t="s">
        <v>1161</v>
      </c>
      <c r="G6" s="55">
        <v>85</v>
      </c>
      <c r="H6" s="56">
        <v>85</v>
      </c>
      <c r="I6" s="50"/>
      <c r="J6" s="50" t="s">
        <v>2934</v>
      </c>
      <c r="K6" s="50"/>
      <c r="L6" s="50"/>
      <c r="M6" s="50"/>
      <c r="N6" s="50"/>
      <c r="O6" s="50"/>
      <c r="P6" s="50"/>
      <c r="Q6" s="50"/>
    </row>
    <row r="7" spans="1:17" ht="24.9" customHeight="1" x14ac:dyDescent="0.25">
      <c r="A7" s="48">
        <v>3</v>
      </c>
      <c r="B7" s="54" t="s">
        <v>1139</v>
      </c>
      <c r="C7" s="48" t="s">
        <v>1140</v>
      </c>
      <c r="D7" s="48"/>
      <c r="E7" s="48"/>
      <c r="F7" s="48" t="s">
        <v>1161</v>
      </c>
      <c r="G7" s="55">
        <v>110</v>
      </c>
      <c r="H7" s="56">
        <v>110</v>
      </c>
      <c r="I7" s="50"/>
      <c r="J7" s="50" t="s">
        <v>2933</v>
      </c>
      <c r="K7" s="50"/>
      <c r="L7" s="50"/>
      <c r="M7" s="50"/>
      <c r="N7" s="50"/>
      <c r="O7" s="50"/>
      <c r="P7" s="50"/>
      <c r="Q7" s="50"/>
    </row>
    <row r="8" spans="1:17" ht="18.75" customHeight="1" x14ac:dyDescent="0.25">
      <c r="A8" s="48">
        <v>4</v>
      </c>
      <c r="B8" s="54" t="s">
        <v>1147</v>
      </c>
      <c r="C8" s="48" t="s">
        <v>1140</v>
      </c>
      <c r="D8" s="48"/>
      <c r="E8" s="48"/>
      <c r="F8" s="48" t="s">
        <v>1161</v>
      </c>
      <c r="G8" s="55">
        <v>100</v>
      </c>
      <c r="H8" s="56">
        <v>100</v>
      </c>
      <c r="I8" s="50"/>
      <c r="J8" s="50" t="s">
        <v>2932</v>
      </c>
      <c r="K8" s="50"/>
      <c r="L8" s="50"/>
      <c r="M8" s="50"/>
      <c r="N8" s="50"/>
      <c r="O8" s="50"/>
      <c r="P8" s="50"/>
      <c r="Q8" s="50"/>
    </row>
    <row r="9" spans="1:17" ht="22.65" customHeight="1" x14ac:dyDescent="0.25">
      <c r="A9" s="48">
        <v>5</v>
      </c>
      <c r="B9" s="54" t="s">
        <v>1148</v>
      </c>
      <c r="C9" s="48" t="s">
        <v>1156</v>
      </c>
      <c r="D9" s="48"/>
      <c r="E9" s="48"/>
      <c r="F9" s="48" t="s">
        <v>1161</v>
      </c>
      <c r="G9" s="55">
        <v>20</v>
      </c>
      <c r="H9" s="56">
        <v>20</v>
      </c>
      <c r="I9" s="50"/>
      <c r="J9" s="50" t="s">
        <v>2931</v>
      </c>
      <c r="K9" s="50"/>
      <c r="L9" s="50"/>
      <c r="M9" s="50"/>
      <c r="N9" s="50"/>
      <c r="O9" s="50"/>
      <c r="P9" s="50"/>
      <c r="Q9" s="50"/>
    </row>
    <row r="10" spans="1:17" ht="22.65" customHeight="1" x14ac:dyDescent="0.25">
      <c r="A10" s="48">
        <v>6</v>
      </c>
      <c r="B10" s="54" t="s">
        <v>1149</v>
      </c>
      <c r="C10" s="48" t="s">
        <v>1156</v>
      </c>
      <c r="D10" s="48"/>
      <c r="E10" s="48"/>
      <c r="F10" s="48" t="s">
        <v>1161</v>
      </c>
      <c r="G10" s="55">
        <v>35</v>
      </c>
      <c r="H10" s="56">
        <v>35</v>
      </c>
      <c r="I10" s="50"/>
      <c r="J10" s="50" t="s">
        <v>2930</v>
      </c>
      <c r="K10" s="50"/>
      <c r="L10" s="50"/>
      <c r="M10" s="50"/>
      <c r="N10" s="50"/>
      <c r="O10" s="50"/>
      <c r="P10" s="50"/>
      <c r="Q10" s="50"/>
    </row>
    <row r="11" spans="1:17" ht="21" customHeight="1" x14ac:dyDescent="0.25">
      <c r="A11" s="48">
        <v>7</v>
      </c>
      <c r="B11" s="54" t="s">
        <v>1152</v>
      </c>
      <c r="C11" s="48" t="s">
        <v>1157</v>
      </c>
      <c r="D11" s="48"/>
      <c r="E11" s="48" t="s">
        <v>1159</v>
      </c>
      <c r="F11" s="48" t="s">
        <v>1161</v>
      </c>
      <c r="G11" s="55">
        <v>395</v>
      </c>
      <c r="H11" s="56">
        <v>395</v>
      </c>
      <c r="I11" s="50"/>
      <c r="J11" s="50" t="s">
        <v>2929</v>
      </c>
      <c r="K11" s="50"/>
      <c r="L11" s="50"/>
      <c r="M11" s="50"/>
      <c r="N11" s="50"/>
      <c r="O11" s="50"/>
      <c r="P11" s="50"/>
      <c r="Q11" s="50"/>
    </row>
    <row r="12" spans="1:17" ht="21" customHeight="1" x14ac:dyDescent="0.25">
      <c r="A12" s="48">
        <v>8</v>
      </c>
      <c r="B12" s="54" t="s">
        <v>1153</v>
      </c>
      <c r="C12" s="48" t="s">
        <v>1157</v>
      </c>
      <c r="D12" s="48"/>
      <c r="E12" s="48" t="s">
        <v>1159</v>
      </c>
      <c r="F12" s="48" t="s">
        <v>1161</v>
      </c>
      <c r="G12" s="55">
        <v>2950</v>
      </c>
      <c r="H12" s="56">
        <v>2950</v>
      </c>
      <c r="I12" s="50"/>
      <c r="J12" s="50" t="s">
        <v>2928</v>
      </c>
      <c r="K12" s="50"/>
      <c r="L12" s="50"/>
      <c r="M12" s="50"/>
      <c r="N12" s="50"/>
      <c r="O12" s="50"/>
      <c r="P12" s="50"/>
      <c r="Q12" s="50"/>
    </row>
    <row r="13" spans="1:17" ht="21" customHeight="1" x14ac:dyDescent="0.25">
      <c r="A13" s="48">
        <v>9</v>
      </c>
      <c r="B13" s="54" t="s">
        <v>1154</v>
      </c>
      <c r="C13" s="48" t="s">
        <v>1157</v>
      </c>
      <c r="D13" s="48"/>
      <c r="E13" s="48" t="s">
        <v>1159</v>
      </c>
      <c r="F13" s="48" t="s">
        <v>1161</v>
      </c>
      <c r="G13" s="55">
        <v>1350</v>
      </c>
      <c r="H13" s="56">
        <v>1350</v>
      </c>
      <c r="I13" s="50"/>
      <c r="J13" s="50" t="s">
        <v>2927</v>
      </c>
      <c r="K13" s="50"/>
      <c r="L13" s="50"/>
      <c r="M13" s="50"/>
      <c r="N13" s="50"/>
      <c r="O13" s="50"/>
      <c r="P13" s="50"/>
      <c r="Q13" s="50"/>
    </row>
    <row r="14" spans="1:17" ht="21" customHeight="1" x14ac:dyDescent="0.25">
      <c r="A14" s="48">
        <v>10</v>
      </c>
      <c r="B14" s="54" t="s">
        <v>1155</v>
      </c>
      <c r="C14" s="48" t="s">
        <v>1157</v>
      </c>
      <c r="D14" s="48"/>
      <c r="E14" s="48" t="s">
        <v>1159</v>
      </c>
      <c r="F14" s="48" t="s">
        <v>1161</v>
      </c>
      <c r="G14" s="55">
        <v>1460</v>
      </c>
      <c r="H14" s="56">
        <v>1460</v>
      </c>
      <c r="I14" s="50"/>
      <c r="J14" s="50" t="s">
        <v>2926</v>
      </c>
      <c r="K14" s="50"/>
      <c r="L14" s="50"/>
      <c r="M14" s="50"/>
      <c r="N14" s="50"/>
      <c r="O14" s="50"/>
      <c r="P14" s="50"/>
      <c r="Q14" s="50"/>
    </row>
    <row r="15" spans="1:17" ht="21" customHeight="1" x14ac:dyDescent="0.25">
      <c r="A15" s="48">
        <v>11</v>
      </c>
      <c r="B15" s="54" t="s">
        <v>1150</v>
      </c>
      <c r="C15" s="48"/>
      <c r="D15" s="48"/>
      <c r="E15" s="48" t="s">
        <v>1159</v>
      </c>
      <c r="F15" s="48" t="s">
        <v>98</v>
      </c>
      <c r="G15" s="55">
        <v>772</v>
      </c>
      <c r="H15" s="57"/>
      <c r="I15" s="50"/>
      <c r="J15" s="50"/>
      <c r="K15" s="50"/>
      <c r="L15" s="50"/>
      <c r="M15" s="50"/>
      <c r="N15" s="50"/>
      <c r="O15" s="50"/>
      <c r="P15" s="50"/>
      <c r="Q15" s="50"/>
    </row>
    <row r="16" spans="1:17" ht="21" customHeight="1" x14ac:dyDescent="0.25">
      <c r="A16" s="48">
        <v>12</v>
      </c>
      <c r="B16" s="54" t="s">
        <v>1141</v>
      </c>
      <c r="C16" s="48"/>
      <c r="D16" s="48"/>
      <c r="E16" s="48" t="s">
        <v>1159</v>
      </c>
      <c r="F16" s="48" t="s">
        <v>1162</v>
      </c>
      <c r="G16" s="55">
        <v>1</v>
      </c>
      <c r="H16" s="57"/>
      <c r="I16" s="50"/>
      <c r="J16" s="50"/>
      <c r="K16" s="50"/>
      <c r="L16" s="50"/>
      <c r="M16" s="50"/>
      <c r="N16" s="50"/>
      <c r="O16" s="50"/>
      <c r="P16" s="50"/>
      <c r="Q16" s="50"/>
    </row>
    <row r="17" spans="1:17" ht="21" customHeight="1" x14ac:dyDescent="0.25">
      <c r="A17" s="48">
        <v>13</v>
      </c>
      <c r="B17" s="54" t="s">
        <v>1151</v>
      </c>
      <c r="C17" s="48"/>
      <c r="D17" s="48"/>
      <c r="E17" s="48"/>
      <c r="F17" s="48" t="s">
        <v>98</v>
      </c>
      <c r="G17" s="55">
        <v>700</v>
      </c>
      <c r="H17" s="57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21" customHeight="1" x14ac:dyDescent="0.25">
      <c r="A18" s="48">
        <v>14</v>
      </c>
      <c r="B18" s="54" t="s">
        <v>1142</v>
      </c>
      <c r="C18" s="48" t="s">
        <v>1158</v>
      </c>
      <c r="D18" s="48"/>
      <c r="E18" s="48" t="s">
        <v>1160</v>
      </c>
      <c r="F18" s="48" t="s">
        <v>98</v>
      </c>
      <c r="G18" s="55">
        <v>16</v>
      </c>
      <c r="H18" s="57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21" customHeight="1" x14ac:dyDescent="0.25">
      <c r="A19" s="48">
        <v>15</v>
      </c>
      <c r="B19" s="54" t="s">
        <v>1143</v>
      </c>
      <c r="C19" s="48" t="s">
        <v>1158</v>
      </c>
      <c r="D19" s="48"/>
      <c r="E19" s="48" t="s">
        <v>1160</v>
      </c>
      <c r="F19" s="48" t="s">
        <v>98</v>
      </c>
      <c r="G19" s="55">
        <v>1</v>
      </c>
      <c r="H19" s="57"/>
      <c r="I19" s="50"/>
      <c r="J19" s="50"/>
      <c r="K19" s="50"/>
      <c r="L19" s="50"/>
      <c r="M19" s="50"/>
      <c r="N19" s="50"/>
      <c r="O19" s="50"/>
      <c r="P19" s="50"/>
      <c r="Q19" s="50"/>
    </row>
    <row r="20" spans="1:17" ht="21" customHeight="1" x14ac:dyDescent="0.25">
      <c r="A20" s="48">
        <v>16</v>
      </c>
      <c r="B20" s="54" t="s">
        <v>1144</v>
      </c>
      <c r="C20" s="48" t="s">
        <v>1158</v>
      </c>
      <c r="D20" s="48"/>
      <c r="E20" s="48" t="s">
        <v>1160</v>
      </c>
      <c r="F20" s="48" t="s">
        <v>98</v>
      </c>
      <c r="G20" s="55">
        <v>37</v>
      </c>
      <c r="H20" s="57"/>
      <c r="I20" s="50"/>
      <c r="J20" s="50"/>
      <c r="K20" s="50"/>
      <c r="L20" s="50"/>
      <c r="M20" s="50"/>
      <c r="N20" s="50"/>
      <c r="O20" s="50"/>
      <c r="P20" s="50"/>
      <c r="Q20" s="50"/>
    </row>
    <row r="21" spans="1:17" ht="21" customHeight="1" x14ac:dyDescent="0.25">
      <c r="A21" s="48">
        <v>17</v>
      </c>
      <c r="B21" s="54" t="s">
        <v>1145</v>
      </c>
      <c r="C21" s="48" t="s">
        <v>1158</v>
      </c>
      <c r="D21" s="48"/>
      <c r="E21" s="48" t="s">
        <v>1160</v>
      </c>
      <c r="F21" s="48" t="s">
        <v>98</v>
      </c>
      <c r="G21" s="55">
        <v>45</v>
      </c>
      <c r="H21" s="57"/>
      <c r="I21" s="50"/>
      <c r="J21" s="50"/>
      <c r="K21" s="50"/>
      <c r="L21" s="50"/>
      <c r="M21" s="50"/>
      <c r="N21" s="50"/>
      <c r="O21" s="50"/>
      <c r="P21" s="50"/>
      <c r="Q21" s="50"/>
    </row>
    <row r="22" spans="1:17" ht="21" customHeight="1" x14ac:dyDescent="0.25">
      <c r="A22" s="48">
        <v>18</v>
      </c>
      <c r="B22" s="54" t="s">
        <v>1146</v>
      </c>
      <c r="C22" s="48" t="s">
        <v>1158</v>
      </c>
      <c r="D22" s="48"/>
      <c r="E22" s="48" t="s">
        <v>1160</v>
      </c>
      <c r="F22" s="48" t="s">
        <v>98</v>
      </c>
      <c r="G22" s="55">
        <v>37</v>
      </c>
      <c r="H22" s="57"/>
      <c r="I22" s="50"/>
      <c r="J22" s="50"/>
      <c r="K22" s="50"/>
      <c r="L22" s="50"/>
      <c r="M22" s="50"/>
      <c r="N22" s="50"/>
      <c r="O22" s="50"/>
      <c r="P22" s="50"/>
      <c r="Q22" s="50"/>
    </row>
    <row r="23" spans="1:17" x14ac:dyDescent="0.25">
      <c r="A23" s="48">
        <v>19</v>
      </c>
      <c r="B23" s="49" t="s">
        <v>1163</v>
      </c>
      <c r="C23" s="48" t="s">
        <v>1158</v>
      </c>
      <c r="D23" s="50"/>
      <c r="E23" s="48" t="s">
        <v>1160</v>
      </c>
      <c r="F23" s="48" t="s">
        <v>98</v>
      </c>
      <c r="G23" s="48">
        <v>52</v>
      </c>
      <c r="H23" s="58"/>
      <c r="J23" s="50"/>
      <c r="K23" s="50"/>
      <c r="L23" s="50"/>
      <c r="M23" s="50"/>
      <c r="N23" s="50"/>
      <c r="O23" s="50"/>
      <c r="P23" s="50"/>
      <c r="Q23" s="50"/>
    </row>
    <row r="24" spans="1:17" x14ac:dyDescent="0.25">
      <c r="A24" s="48">
        <v>20</v>
      </c>
      <c r="B24" s="59" t="s">
        <v>1164</v>
      </c>
      <c r="C24" s="48" t="s">
        <v>1158</v>
      </c>
      <c r="D24" s="50"/>
      <c r="E24" s="48" t="s">
        <v>1160</v>
      </c>
      <c r="F24" s="48" t="s">
        <v>98</v>
      </c>
      <c r="G24" s="48">
        <v>11</v>
      </c>
      <c r="H24" s="58"/>
      <c r="I24" s="50"/>
      <c r="J24" s="50"/>
      <c r="K24" s="50"/>
      <c r="L24" s="50"/>
      <c r="M24" s="50"/>
      <c r="N24" s="50"/>
      <c r="O24" s="50"/>
      <c r="P24" s="50"/>
      <c r="Q24" s="50"/>
    </row>
    <row r="25" spans="1:17" x14ac:dyDescent="0.25">
      <c r="A25" s="48">
        <v>21</v>
      </c>
      <c r="B25" s="59" t="s">
        <v>1165</v>
      </c>
      <c r="C25" s="48" t="s">
        <v>1158</v>
      </c>
      <c r="D25" s="50"/>
      <c r="E25" s="48" t="s">
        <v>1160</v>
      </c>
      <c r="F25" s="48" t="s">
        <v>98</v>
      </c>
      <c r="G25" s="48">
        <v>24</v>
      </c>
      <c r="H25" s="58"/>
      <c r="I25" s="50"/>
      <c r="J25" s="50"/>
      <c r="K25" s="50"/>
      <c r="L25" s="50"/>
      <c r="M25" s="50"/>
      <c r="N25" s="50"/>
      <c r="O25" s="50"/>
      <c r="P25" s="50"/>
      <c r="Q25" s="50"/>
    </row>
    <row r="26" spans="1:17" x14ac:dyDescent="0.25">
      <c r="A26" s="48">
        <v>22</v>
      </c>
      <c r="B26" s="59" t="s">
        <v>1166</v>
      </c>
      <c r="C26" s="48" t="s">
        <v>1158</v>
      </c>
      <c r="D26" s="50"/>
      <c r="E26" s="48" t="s">
        <v>1160</v>
      </c>
      <c r="F26" s="48" t="s">
        <v>98</v>
      </c>
      <c r="G26" s="48">
        <v>2</v>
      </c>
      <c r="H26" s="58"/>
      <c r="I26" s="50"/>
      <c r="J26" s="50"/>
      <c r="K26" s="50"/>
      <c r="L26" s="50"/>
      <c r="M26" s="50"/>
      <c r="N26" s="50"/>
      <c r="O26" s="50"/>
      <c r="P26" s="50"/>
      <c r="Q26" s="50"/>
    </row>
    <row r="27" spans="1:17" x14ac:dyDescent="0.25">
      <c r="A27" s="48">
        <v>23</v>
      </c>
      <c r="B27" s="59" t="s">
        <v>1167</v>
      </c>
      <c r="C27" s="48" t="s">
        <v>1158</v>
      </c>
      <c r="D27" s="50"/>
      <c r="E27" s="48" t="s">
        <v>1160</v>
      </c>
      <c r="F27" s="48" t="s">
        <v>98</v>
      </c>
      <c r="G27" s="48">
        <v>5</v>
      </c>
      <c r="H27" s="58"/>
      <c r="I27" s="50"/>
      <c r="J27" s="50"/>
      <c r="K27" s="50"/>
      <c r="L27" s="50"/>
      <c r="M27" s="50"/>
      <c r="N27" s="50"/>
      <c r="O27" s="50"/>
      <c r="P27" s="50"/>
      <c r="Q27" s="50"/>
    </row>
    <row r="28" spans="1:17" x14ac:dyDescent="0.25">
      <c r="A28" s="48">
        <v>24</v>
      </c>
      <c r="B28" s="59" t="s">
        <v>1168</v>
      </c>
      <c r="C28" s="48" t="s">
        <v>1158</v>
      </c>
      <c r="D28" s="50"/>
      <c r="E28" s="48" t="s">
        <v>1160</v>
      </c>
      <c r="F28" s="48" t="s">
        <v>98</v>
      </c>
      <c r="G28" s="48">
        <v>5</v>
      </c>
      <c r="H28" s="58"/>
      <c r="I28" s="50"/>
      <c r="J28" s="50"/>
      <c r="K28" s="50"/>
      <c r="L28" s="50"/>
      <c r="M28" s="50"/>
      <c r="N28" s="50"/>
      <c r="O28" s="50"/>
      <c r="P28" s="50"/>
      <c r="Q28" s="50"/>
    </row>
    <row r="29" spans="1:17" x14ac:dyDescent="0.25">
      <c r="A29" s="48">
        <v>25</v>
      </c>
      <c r="B29" s="59" t="s">
        <v>1169</v>
      </c>
      <c r="C29" s="48" t="s">
        <v>1158</v>
      </c>
      <c r="D29" s="50"/>
      <c r="E29" s="48" t="s">
        <v>1160</v>
      </c>
      <c r="F29" s="48" t="s">
        <v>98</v>
      </c>
      <c r="G29" s="48">
        <v>6</v>
      </c>
      <c r="H29" s="58"/>
      <c r="I29" s="50"/>
      <c r="J29" s="50"/>
      <c r="K29" s="50"/>
      <c r="L29" s="50"/>
      <c r="M29" s="50"/>
      <c r="N29" s="50"/>
      <c r="O29" s="50"/>
      <c r="P29" s="50"/>
      <c r="Q29" s="50"/>
    </row>
    <row r="30" spans="1:17" x14ac:dyDescent="0.25">
      <c r="A30" s="48">
        <v>26</v>
      </c>
      <c r="B30" s="59" t="s">
        <v>1170</v>
      </c>
      <c r="C30" s="48" t="s">
        <v>1158</v>
      </c>
      <c r="D30" s="50"/>
      <c r="E30" s="48" t="s">
        <v>1160</v>
      </c>
      <c r="F30" s="48" t="s">
        <v>98</v>
      </c>
      <c r="G30" s="48">
        <v>1</v>
      </c>
      <c r="H30" s="58"/>
      <c r="I30" s="50"/>
      <c r="J30" s="50"/>
      <c r="K30" s="50"/>
      <c r="L30" s="50"/>
      <c r="M30" s="50"/>
      <c r="N30" s="50"/>
      <c r="O30" s="50"/>
      <c r="P30" s="50"/>
      <c r="Q30" s="50"/>
    </row>
    <row r="31" spans="1:17" x14ac:dyDescent="0.25">
      <c r="A31" s="48">
        <v>27</v>
      </c>
      <c r="B31" s="59" t="s">
        <v>1171</v>
      </c>
      <c r="C31" s="48" t="s">
        <v>1158</v>
      </c>
      <c r="D31" s="50"/>
      <c r="E31" s="48" t="s">
        <v>1160</v>
      </c>
      <c r="F31" s="48" t="s">
        <v>98</v>
      </c>
      <c r="G31" s="48">
        <v>1</v>
      </c>
      <c r="H31" s="58"/>
      <c r="I31" s="50"/>
      <c r="J31" s="50"/>
      <c r="K31" s="50"/>
      <c r="L31" s="50"/>
      <c r="M31" s="50"/>
      <c r="N31" s="50"/>
      <c r="O31" s="50"/>
      <c r="P31" s="50"/>
      <c r="Q31" s="50"/>
    </row>
    <row r="32" spans="1:17" x14ac:dyDescent="0.25">
      <c r="A32" s="48">
        <v>28</v>
      </c>
      <c r="B32" s="59" t="s">
        <v>1172</v>
      </c>
      <c r="C32" s="48" t="s">
        <v>1186</v>
      </c>
      <c r="D32" s="50"/>
      <c r="E32" s="48" t="s">
        <v>1160</v>
      </c>
      <c r="F32" s="48" t="s">
        <v>98</v>
      </c>
      <c r="G32" s="48">
        <v>1</v>
      </c>
      <c r="H32" s="58"/>
      <c r="I32" s="50"/>
      <c r="J32" s="50"/>
      <c r="K32" s="50"/>
      <c r="L32" s="50"/>
      <c r="M32" s="50"/>
      <c r="N32" s="50"/>
      <c r="O32" s="50"/>
      <c r="P32" s="50"/>
      <c r="Q32" s="50"/>
    </row>
    <row r="33" spans="1:17" x14ac:dyDescent="0.25">
      <c r="A33" s="48">
        <v>29</v>
      </c>
      <c r="B33" s="59" t="s">
        <v>1173</v>
      </c>
      <c r="C33" s="48" t="s">
        <v>1186</v>
      </c>
      <c r="D33" s="50"/>
      <c r="E33" s="48" t="s">
        <v>1160</v>
      </c>
      <c r="F33" s="48" t="s">
        <v>98</v>
      </c>
      <c r="G33" s="48">
        <v>6</v>
      </c>
      <c r="H33" s="58"/>
      <c r="I33" s="50"/>
      <c r="J33" s="50"/>
      <c r="K33" s="50"/>
      <c r="L33" s="50"/>
      <c r="M33" s="50"/>
      <c r="N33" s="50"/>
      <c r="O33" s="50"/>
      <c r="P33" s="50"/>
      <c r="Q33" s="50"/>
    </row>
    <row r="34" spans="1:17" x14ac:dyDescent="0.25">
      <c r="A34" s="48">
        <v>30</v>
      </c>
      <c r="B34" s="59" t="s">
        <v>1174</v>
      </c>
      <c r="C34" s="48" t="s">
        <v>1186</v>
      </c>
      <c r="D34" s="50"/>
      <c r="E34" s="48" t="s">
        <v>1160</v>
      </c>
      <c r="F34" s="48" t="s">
        <v>98</v>
      </c>
      <c r="G34" s="48">
        <v>10</v>
      </c>
      <c r="H34" s="58"/>
      <c r="I34" s="50"/>
      <c r="J34" s="50"/>
      <c r="K34" s="50"/>
      <c r="L34" s="50"/>
      <c r="M34" s="50"/>
      <c r="N34" s="50"/>
      <c r="O34" s="50"/>
      <c r="P34" s="50"/>
      <c r="Q34" s="50"/>
    </row>
    <row r="35" spans="1:17" x14ac:dyDescent="0.25">
      <c r="A35" s="48">
        <v>31</v>
      </c>
      <c r="B35" s="59" t="s">
        <v>1175</v>
      </c>
      <c r="C35" s="48" t="s">
        <v>1186</v>
      </c>
      <c r="D35" s="50"/>
      <c r="E35" s="48" t="s">
        <v>1160</v>
      </c>
      <c r="F35" s="48" t="s">
        <v>98</v>
      </c>
      <c r="G35" s="48">
        <v>9</v>
      </c>
      <c r="H35" s="58"/>
      <c r="I35" s="50"/>
      <c r="J35" s="50"/>
      <c r="K35" s="50"/>
      <c r="L35" s="50"/>
      <c r="M35" s="50"/>
      <c r="N35" s="50"/>
      <c r="O35" s="50"/>
      <c r="P35" s="50"/>
      <c r="Q35" s="50"/>
    </row>
    <row r="36" spans="1:17" x14ac:dyDescent="0.25">
      <c r="A36" s="48">
        <v>32</v>
      </c>
      <c r="B36" s="59" t="s">
        <v>1176</v>
      </c>
      <c r="C36" s="48" t="s">
        <v>1186</v>
      </c>
      <c r="D36" s="50"/>
      <c r="E36" s="48" t="s">
        <v>1160</v>
      </c>
      <c r="F36" s="48" t="s">
        <v>98</v>
      </c>
      <c r="G36" s="48">
        <v>1</v>
      </c>
      <c r="H36" s="58"/>
      <c r="I36" s="50"/>
      <c r="J36" s="50"/>
      <c r="K36" s="50"/>
      <c r="L36" s="50"/>
      <c r="M36" s="50"/>
      <c r="N36" s="50"/>
      <c r="O36" s="50"/>
      <c r="P36" s="50"/>
      <c r="Q36" s="50"/>
    </row>
    <row r="37" spans="1:17" x14ac:dyDescent="0.25">
      <c r="A37" s="48">
        <v>33</v>
      </c>
      <c r="B37" s="59" t="s">
        <v>1177</v>
      </c>
      <c r="C37" s="48" t="s">
        <v>1186</v>
      </c>
      <c r="D37" s="50"/>
      <c r="E37" s="48" t="s">
        <v>1160</v>
      </c>
      <c r="F37" s="48" t="s">
        <v>98</v>
      </c>
      <c r="G37" s="48">
        <v>1</v>
      </c>
      <c r="H37" s="58"/>
      <c r="I37" s="50"/>
      <c r="J37" s="50"/>
      <c r="K37" s="50"/>
      <c r="L37" s="50"/>
      <c r="M37" s="50"/>
      <c r="N37" s="50"/>
      <c r="O37" s="50"/>
      <c r="P37" s="50"/>
      <c r="Q37" s="50"/>
    </row>
    <row r="38" spans="1:17" x14ac:dyDescent="0.25">
      <c r="A38" s="48">
        <v>34</v>
      </c>
      <c r="B38" s="59" t="s">
        <v>1178</v>
      </c>
      <c r="C38" s="48" t="s">
        <v>1186</v>
      </c>
      <c r="D38" s="50"/>
      <c r="E38" s="48" t="s">
        <v>1160</v>
      </c>
      <c r="F38" s="48" t="s">
        <v>98</v>
      </c>
      <c r="G38" s="48">
        <v>1</v>
      </c>
      <c r="H38" s="58"/>
      <c r="I38" s="50"/>
      <c r="J38" s="50"/>
      <c r="K38" s="50"/>
      <c r="L38" s="50"/>
      <c r="M38" s="50"/>
      <c r="N38" s="50"/>
      <c r="O38" s="50"/>
      <c r="P38" s="50"/>
      <c r="Q38" s="50"/>
    </row>
    <row r="39" spans="1:17" x14ac:dyDescent="0.25">
      <c r="A39" s="48">
        <v>35</v>
      </c>
      <c r="B39" s="59" t="s">
        <v>1179</v>
      </c>
      <c r="C39" s="48" t="s">
        <v>1186</v>
      </c>
      <c r="D39" s="50"/>
      <c r="E39" s="48" t="s">
        <v>1160</v>
      </c>
      <c r="F39" s="48" t="s">
        <v>98</v>
      </c>
      <c r="G39" s="48">
        <v>1</v>
      </c>
      <c r="H39" s="58"/>
      <c r="I39" s="50"/>
      <c r="J39" s="50"/>
      <c r="K39" s="50"/>
      <c r="L39" s="50"/>
      <c r="M39" s="50"/>
      <c r="N39" s="50"/>
      <c r="O39" s="50"/>
      <c r="P39" s="50"/>
      <c r="Q39" s="50"/>
    </row>
    <row r="40" spans="1:17" x14ac:dyDescent="0.25">
      <c r="A40" s="48">
        <v>36</v>
      </c>
      <c r="B40" s="59" t="s">
        <v>1180</v>
      </c>
      <c r="C40" s="48" t="s">
        <v>1187</v>
      </c>
      <c r="D40" s="50"/>
      <c r="E40" s="48" t="s">
        <v>1160</v>
      </c>
      <c r="F40" s="48" t="s">
        <v>98</v>
      </c>
      <c r="G40" s="48">
        <v>1</v>
      </c>
      <c r="H40" s="58"/>
      <c r="I40" s="50"/>
      <c r="J40" s="50"/>
      <c r="K40" s="50"/>
      <c r="L40" s="50"/>
      <c r="M40" s="50"/>
      <c r="N40" s="50"/>
      <c r="O40" s="50"/>
      <c r="P40" s="50"/>
      <c r="Q40" s="50"/>
    </row>
    <row r="41" spans="1:17" x14ac:dyDescent="0.25">
      <c r="A41" s="48">
        <v>37</v>
      </c>
      <c r="B41" s="59" t="s">
        <v>1181</v>
      </c>
      <c r="C41" s="48" t="s">
        <v>1187</v>
      </c>
      <c r="D41" s="50"/>
      <c r="E41" s="48" t="s">
        <v>1160</v>
      </c>
      <c r="F41" s="48" t="s">
        <v>98</v>
      </c>
      <c r="G41" s="48">
        <v>3</v>
      </c>
      <c r="H41" s="58"/>
      <c r="I41" s="50"/>
      <c r="J41" s="50"/>
      <c r="K41" s="50"/>
      <c r="L41" s="50"/>
      <c r="M41" s="50"/>
      <c r="N41" s="50"/>
      <c r="O41" s="50"/>
      <c r="P41" s="50"/>
      <c r="Q41" s="50"/>
    </row>
    <row r="42" spans="1:17" x14ac:dyDescent="0.25">
      <c r="A42" s="48">
        <v>38</v>
      </c>
      <c r="B42" s="59" t="s">
        <v>1182</v>
      </c>
      <c r="C42" s="48" t="s">
        <v>1187</v>
      </c>
      <c r="D42" s="50"/>
      <c r="E42" s="48" t="s">
        <v>1160</v>
      </c>
      <c r="F42" s="48" t="s">
        <v>98</v>
      </c>
      <c r="G42" s="48">
        <v>8</v>
      </c>
      <c r="H42" s="58"/>
      <c r="I42" s="50"/>
      <c r="J42" s="50"/>
      <c r="K42" s="50"/>
      <c r="L42" s="50"/>
      <c r="M42" s="50"/>
      <c r="N42" s="50"/>
      <c r="O42" s="50"/>
      <c r="P42" s="50"/>
      <c r="Q42" s="50"/>
    </row>
    <row r="43" spans="1:17" x14ac:dyDescent="0.25">
      <c r="A43" s="48">
        <v>39</v>
      </c>
      <c r="B43" s="59" t="s">
        <v>1183</v>
      </c>
      <c r="C43" s="48" t="s">
        <v>1187</v>
      </c>
      <c r="D43" s="50"/>
      <c r="E43" s="48" t="s">
        <v>1160</v>
      </c>
      <c r="F43" s="48" t="s">
        <v>98</v>
      </c>
      <c r="G43" s="48">
        <v>12</v>
      </c>
      <c r="H43" s="58"/>
      <c r="I43" s="50"/>
      <c r="J43" s="50"/>
      <c r="K43" s="50"/>
      <c r="L43" s="50"/>
      <c r="M43" s="50"/>
      <c r="N43" s="50"/>
      <c r="O43" s="50"/>
      <c r="P43" s="50"/>
      <c r="Q43" s="50"/>
    </row>
    <row r="44" spans="1:17" x14ac:dyDescent="0.25">
      <c r="A44" s="48">
        <v>40</v>
      </c>
      <c r="B44" s="59" t="s">
        <v>1184</v>
      </c>
      <c r="C44" s="48" t="s">
        <v>1187</v>
      </c>
      <c r="D44" s="50"/>
      <c r="E44" s="48" t="s">
        <v>1160</v>
      </c>
      <c r="F44" s="48" t="s">
        <v>98</v>
      </c>
      <c r="G44" s="48">
        <v>7</v>
      </c>
      <c r="H44" s="58"/>
      <c r="I44" s="50"/>
      <c r="J44" s="50"/>
      <c r="K44" s="50"/>
      <c r="L44" s="50"/>
      <c r="M44" s="50"/>
      <c r="N44" s="50"/>
      <c r="O44" s="50"/>
      <c r="P44" s="50"/>
      <c r="Q44" s="50"/>
    </row>
    <row r="45" spans="1:17" x14ac:dyDescent="0.25">
      <c r="A45" s="48">
        <v>41</v>
      </c>
      <c r="B45" s="59" t="s">
        <v>1185</v>
      </c>
      <c r="C45" s="48" t="s">
        <v>1187</v>
      </c>
      <c r="D45" s="50"/>
      <c r="E45" s="48" t="s">
        <v>1160</v>
      </c>
      <c r="F45" s="48" t="s">
        <v>98</v>
      </c>
      <c r="G45" s="58">
        <v>16</v>
      </c>
      <c r="H45" s="60"/>
      <c r="I45" s="50"/>
      <c r="J45" s="50"/>
      <c r="K45" s="50"/>
      <c r="L45" s="50"/>
      <c r="M45" s="50"/>
      <c r="N45" s="50"/>
      <c r="O45" s="50"/>
      <c r="P45" s="50"/>
      <c r="Q45" s="50"/>
    </row>
    <row r="46" spans="1:17" x14ac:dyDescent="0.25">
      <c r="A46" s="48">
        <v>42</v>
      </c>
      <c r="B46" s="49" t="s">
        <v>1188</v>
      </c>
      <c r="C46" s="48" t="s">
        <v>1187</v>
      </c>
      <c r="D46" s="50"/>
      <c r="E46" s="48" t="s">
        <v>1160</v>
      </c>
      <c r="F46" s="51" t="s">
        <v>98</v>
      </c>
      <c r="G46" s="48">
        <v>4</v>
      </c>
      <c r="H46" s="61"/>
      <c r="I46" s="62"/>
      <c r="J46" s="62"/>
      <c r="K46" s="50"/>
      <c r="L46" s="50"/>
      <c r="M46" s="50"/>
      <c r="N46" s="50"/>
      <c r="O46" s="50"/>
      <c r="P46" s="50"/>
      <c r="Q46" s="50"/>
    </row>
    <row r="47" spans="1:17" x14ac:dyDescent="0.25">
      <c r="A47" s="48">
        <v>43</v>
      </c>
      <c r="B47" s="49" t="s">
        <v>1189</v>
      </c>
      <c r="C47" s="50" t="s">
        <v>1187</v>
      </c>
      <c r="D47" s="50"/>
      <c r="E47" s="48" t="s">
        <v>1160</v>
      </c>
      <c r="F47" s="63" t="s">
        <v>98</v>
      </c>
      <c r="G47" s="48">
        <v>4</v>
      </c>
      <c r="H47" s="61"/>
      <c r="I47" s="62"/>
      <c r="J47" s="62"/>
      <c r="K47" s="50"/>
      <c r="L47" s="50"/>
      <c r="M47" s="50"/>
      <c r="N47" s="50"/>
      <c r="O47" s="50"/>
      <c r="P47" s="50"/>
      <c r="Q47" s="50"/>
    </row>
    <row r="48" spans="1:17" x14ac:dyDescent="0.25">
      <c r="A48" s="48">
        <v>44</v>
      </c>
      <c r="B48" s="49" t="s">
        <v>1190</v>
      </c>
      <c r="C48" s="50" t="s">
        <v>1187</v>
      </c>
      <c r="D48" s="50"/>
      <c r="E48" s="48" t="s">
        <v>1160</v>
      </c>
      <c r="F48" s="63" t="s">
        <v>98</v>
      </c>
      <c r="G48" s="48">
        <v>4</v>
      </c>
      <c r="H48" s="52"/>
      <c r="I48" s="62"/>
      <c r="J48" s="62"/>
      <c r="K48" s="50"/>
      <c r="L48" s="50"/>
      <c r="M48" s="50"/>
      <c r="N48" s="50"/>
      <c r="O48" s="50"/>
      <c r="P48" s="50"/>
      <c r="Q48" s="50"/>
    </row>
    <row r="49" spans="1:17" x14ac:dyDescent="0.25">
      <c r="A49" s="48">
        <v>45</v>
      </c>
      <c r="B49" s="49" t="s">
        <v>1191</v>
      </c>
      <c r="C49" s="50" t="s">
        <v>1187</v>
      </c>
      <c r="D49" s="50"/>
      <c r="E49" s="48" t="s">
        <v>1160</v>
      </c>
      <c r="F49" s="51" t="s">
        <v>98</v>
      </c>
      <c r="G49" s="48">
        <v>7</v>
      </c>
      <c r="H49" s="52"/>
      <c r="I49" s="62"/>
      <c r="J49" s="62"/>
      <c r="K49" s="50"/>
      <c r="L49" s="50"/>
      <c r="M49" s="50"/>
      <c r="N49" s="50"/>
      <c r="O49" s="50"/>
      <c r="P49" s="50"/>
      <c r="Q49" s="50"/>
    </row>
    <row r="50" spans="1:17" x14ac:dyDescent="0.25">
      <c r="A50" s="48">
        <v>46</v>
      </c>
      <c r="B50" s="49" t="s">
        <v>1192</v>
      </c>
      <c r="C50" s="50" t="s">
        <v>1187</v>
      </c>
      <c r="D50" s="50"/>
      <c r="E50" s="48" t="s">
        <v>1160</v>
      </c>
      <c r="F50" s="51" t="s">
        <v>98</v>
      </c>
      <c r="G50" s="48">
        <v>14</v>
      </c>
      <c r="H50" s="52"/>
      <c r="I50" s="62"/>
      <c r="J50" s="62"/>
      <c r="K50" s="50"/>
      <c r="L50" s="50"/>
      <c r="M50" s="50"/>
      <c r="N50" s="50"/>
      <c r="O50" s="50"/>
      <c r="P50" s="50"/>
      <c r="Q50" s="50"/>
    </row>
    <row r="51" spans="1:17" x14ac:dyDescent="0.25">
      <c r="A51" s="48">
        <v>47</v>
      </c>
      <c r="B51" s="49" t="s">
        <v>1193</v>
      </c>
      <c r="C51" s="50" t="s">
        <v>1194</v>
      </c>
      <c r="D51" s="50"/>
      <c r="E51" s="48" t="s">
        <v>1214</v>
      </c>
      <c r="F51" s="51" t="s">
        <v>98</v>
      </c>
      <c r="G51" s="48">
        <v>2</v>
      </c>
      <c r="H51" s="52"/>
      <c r="I51" s="62"/>
      <c r="J51" s="62"/>
      <c r="K51" s="50"/>
      <c r="L51" s="50"/>
      <c r="M51" s="50"/>
      <c r="N51" s="50"/>
      <c r="O51" s="50"/>
      <c r="P51" s="50"/>
      <c r="Q51" s="50"/>
    </row>
    <row r="52" spans="1:17" x14ac:dyDescent="0.25">
      <c r="A52" s="48">
        <v>48</v>
      </c>
      <c r="B52" s="49" t="s">
        <v>1195</v>
      </c>
      <c r="C52" s="50" t="s">
        <v>1196</v>
      </c>
      <c r="D52" s="50"/>
      <c r="E52" s="48" t="s">
        <v>1159</v>
      </c>
      <c r="F52" s="51" t="s">
        <v>98</v>
      </c>
      <c r="G52" s="48">
        <v>8</v>
      </c>
      <c r="H52" s="52"/>
      <c r="I52" s="62"/>
      <c r="J52" s="62"/>
      <c r="K52" s="50"/>
      <c r="L52" s="50"/>
      <c r="M52" s="50"/>
      <c r="N52" s="50"/>
      <c r="O52" s="50"/>
      <c r="P52" s="50"/>
      <c r="Q52" s="50"/>
    </row>
    <row r="53" spans="1:17" x14ac:dyDescent="0.25">
      <c r="A53" s="48">
        <v>49</v>
      </c>
      <c r="B53" s="64" t="s">
        <v>1197</v>
      </c>
      <c r="C53" s="62" t="s">
        <v>1196</v>
      </c>
      <c r="D53" s="62"/>
      <c r="E53" s="65" t="s">
        <v>1159</v>
      </c>
      <c r="F53" s="63" t="s">
        <v>98</v>
      </c>
      <c r="G53" s="65">
        <v>6</v>
      </c>
      <c r="H53" s="61"/>
      <c r="I53" s="62"/>
      <c r="J53" s="62"/>
      <c r="K53" s="62"/>
      <c r="L53" s="62"/>
      <c r="M53" s="62"/>
      <c r="N53" s="62"/>
      <c r="O53" s="62"/>
      <c r="P53" s="62"/>
      <c r="Q53" s="62"/>
    </row>
    <row r="54" spans="1:17" x14ac:dyDescent="0.25">
      <c r="A54" s="48">
        <v>50</v>
      </c>
      <c r="B54" s="64" t="s">
        <v>1198</v>
      </c>
      <c r="C54" s="62" t="s">
        <v>1196</v>
      </c>
      <c r="D54" s="62"/>
      <c r="E54" s="65" t="s">
        <v>1159</v>
      </c>
      <c r="F54" s="63" t="s">
        <v>98</v>
      </c>
      <c r="G54" s="65">
        <v>54</v>
      </c>
      <c r="H54" s="61"/>
      <c r="I54" s="62"/>
      <c r="J54" s="62"/>
      <c r="K54" s="62"/>
      <c r="L54" s="62"/>
      <c r="M54" s="62"/>
      <c r="N54" s="62"/>
      <c r="O54" s="62"/>
      <c r="P54" s="62"/>
      <c r="Q54" s="62"/>
    </row>
    <row r="55" spans="1:17" x14ac:dyDescent="0.25">
      <c r="A55" s="48">
        <v>51</v>
      </c>
      <c r="B55" s="64" t="s">
        <v>1199</v>
      </c>
      <c r="C55" s="62" t="s">
        <v>1196</v>
      </c>
      <c r="D55" s="62"/>
      <c r="E55" s="65" t="s">
        <v>1159</v>
      </c>
      <c r="F55" s="63" t="s">
        <v>98</v>
      </c>
      <c r="G55" s="65">
        <v>12</v>
      </c>
      <c r="H55" s="61"/>
      <c r="I55" s="62"/>
      <c r="J55" s="62"/>
      <c r="K55" s="62"/>
      <c r="L55" s="62"/>
      <c r="M55" s="62"/>
      <c r="N55" s="62"/>
      <c r="O55" s="62"/>
      <c r="P55" s="62"/>
      <c r="Q55" s="62"/>
    </row>
    <row r="56" spans="1:17" x14ac:dyDescent="0.25">
      <c r="A56" s="48">
        <v>52</v>
      </c>
      <c r="B56" s="64" t="s">
        <v>1200</v>
      </c>
      <c r="C56" s="62" t="s">
        <v>1196</v>
      </c>
      <c r="D56" s="62"/>
      <c r="E56" s="65" t="s">
        <v>1159</v>
      </c>
      <c r="F56" s="63" t="s">
        <v>98</v>
      </c>
      <c r="G56" s="65">
        <v>4</v>
      </c>
      <c r="H56" s="61"/>
      <c r="I56" s="62"/>
      <c r="J56" s="62"/>
      <c r="K56" s="62"/>
      <c r="L56" s="62"/>
      <c r="M56" s="62"/>
      <c r="N56" s="62"/>
      <c r="O56" s="62"/>
      <c r="P56" s="62"/>
      <c r="Q56" s="62"/>
    </row>
    <row r="57" spans="1:17" x14ac:dyDescent="0.25">
      <c r="A57" s="48">
        <v>53</v>
      </c>
      <c r="B57" s="64" t="s">
        <v>1201</v>
      </c>
      <c r="C57" s="62" t="s">
        <v>1196</v>
      </c>
      <c r="D57" s="62"/>
      <c r="E57" s="65" t="s">
        <v>1159</v>
      </c>
      <c r="F57" s="63" t="s">
        <v>98</v>
      </c>
      <c r="G57" s="65">
        <v>18</v>
      </c>
      <c r="H57" s="61"/>
      <c r="I57" s="62"/>
      <c r="J57" s="62"/>
      <c r="K57" s="62"/>
      <c r="L57" s="62"/>
      <c r="M57" s="62"/>
      <c r="N57" s="62"/>
      <c r="O57" s="62"/>
      <c r="P57" s="62"/>
      <c r="Q57" s="62"/>
    </row>
    <row r="58" spans="1:17" x14ac:dyDescent="0.25">
      <c r="A58" s="48">
        <v>54</v>
      </c>
      <c r="B58" s="64" t="s">
        <v>1202</v>
      </c>
      <c r="C58" s="62" t="s">
        <v>1196</v>
      </c>
      <c r="D58" s="62"/>
      <c r="E58" s="65" t="s">
        <v>1159</v>
      </c>
      <c r="F58" s="63" t="s">
        <v>98</v>
      </c>
      <c r="G58" s="65">
        <v>2</v>
      </c>
      <c r="H58" s="61"/>
      <c r="I58" s="62"/>
      <c r="J58" s="62"/>
      <c r="K58" s="62"/>
      <c r="L58" s="62"/>
      <c r="M58" s="62"/>
      <c r="N58" s="62"/>
      <c r="O58" s="62"/>
      <c r="P58" s="62"/>
      <c r="Q58" s="62"/>
    </row>
    <row r="59" spans="1:17" x14ac:dyDescent="0.25">
      <c r="A59" s="48">
        <v>55</v>
      </c>
      <c r="B59" s="64" t="s">
        <v>1203</v>
      </c>
      <c r="C59" s="62" t="s">
        <v>1196</v>
      </c>
      <c r="D59" s="62"/>
      <c r="E59" s="65" t="s">
        <v>1159</v>
      </c>
      <c r="F59" s="63" t="s">
        <v>98</v>
      </c>
      <c r="G59" s="65">
        <v>2</v>
      </c>
      <c r="H59" s="61"/>
      <c r="I59" s="62"/>
      <c r="J59" s="62"/>
      <c r="K59" s="62"/>
      <c r="L59" s="62"/>
      <c r="M59" s="62"/>
      <c r="N59" s="62"/>
      <c r="O59" s="62"/>
      <c r="P59" s="62"/>
      <c r="Q59" s="62"/>
    </row>
    <row r="60" spans="1:17" x14ac:dyDescent="0.25">
      <c r="A60" s="48">
        <v>56</v>
      </c>
      <c r="B60" s="64" t="s">
        <v>1204</v>
      </c>
      <c r="C60" s="62"/>
      <c r="D60" s="62"/>
      <c r="E60" s="65" t="s">
        <v>1215</v>
      </c>
      <c r="F60" s="63" t="s">
        <v>98</v>
      </c>
      <c r="G60" s="65">
        <v>3</v>
      </c>
      <c r="H60" s="61"/>
      <c r="I60" s="62"/>
      <c r="J60" s="62"/>
      <c r="K60" s="62"/>
      <c r="L60" s="62"/>
      <c r="M60" s="62"/>
      <c r="N60" s="62"/>
      <c r="O60" s="62"/>
      <c r="P60" s="62"/>
      <c r="Q60" s="62"/>
    </row>
    <row r="61" spans="1:17" x14ac:dyDescent="0.25">
      <c r="A61" s="48">
        <v>57</v>
      </c>
      <c r="B61" s="64" t="s">
        <v>1205</v>
      </c>
      <c r="C61" s="62"/>
      <c r="D61" s="62"/>
      <c r="E61" s="65" t="s">
        <v>1215</v>
      </c>
      <c r="F61" s="63" t="s">
        <v>98</v>
      </c>
      <c r="G61" s="65">
        <v>4</v>
      </c>
      <c r="H61" s="61"/>
      <c r="I61" s="62"/>
      <c r="J61" s="62"/>
      <c r="K61" s="62"/>
      <c r="L61" s="62"/>
      <c r="M61" s="62"/>
      <c r="N61" s="62"/>
      <c r="O61" s="62"/>
      <c r="P61" s="62"/>
      <c r="Q61" s="62"/>
    </row>
    <row r="62" spans="1:17" x14ac:dyDescent="0.25">
      <c r="A62" s="48">
        <v>58</v>
      </c>
      <c r="B62" s="64" t="s">
        <v>1206</v>
      </c>
      <c r="C62" s="62"/>
      <c r="D62" s="62"/>
      <c r="E62" s="65" t="s">
        <v>1215</v>
      </c>
      <c r="F62" s="63" t="s">
        <v>98</v>
      </c>
      <c r="G62" s="65">
        <v>1</v>
      </c>
      <c r="H62" s="61"/>
      <c r="I62" s="62"/>
      <c r="J62" s="62"/>
      <c r="K62" s="62"/>
      <c r="L62" s="62"/>
      <c r="M62" s="62"/>
      <c r="N62" s="62"/>
      <c r="O62" s="62"/>
      <c r="P62" s="62"/>
      <c r="Q62" s="62"/>
    </row>
    <row r="63" spans="1:17" x14ac:dyDescent="0.25">
      <c r="A63" s="48">
        <v>59</v>
      </c>
      <c r="B63" s="64" t="s">
        <v>1207</v>
      </c>
      <c r="C63" s="62"/>
      <c r="D63" s="62"/>
      <c r="E63" s="65" t="s">
        <v>1215</v>
      </c>
      <c r="F63" s="63" t="s">
        <v>98</v>
      </c>
      <c r="G63" s="65">
        <v>1</v>
      </c>
      <c r="H63" s="61"/>
      <c r="I63" s="62"/>
      <c r="J63" s="62"/>
      <c r="K63" s="62"/>
      <c r="L63" s="62"/>
      <c r="M63" s="62"/>
      <c r="N63" s="62"/>
      <c r="O63" s="62"/>
      <c r="P63" s="62"/>
      <c r="Q63" s="62"/>
    </row>
    <row r="64" spans="1:17" x14ac:dyDescent="0.25">
      <c r="A64" s="48">
        <v>60</v>
      </c>
      <c r="B64" s="64" t="s">
        <v>1208</v>
      </c>
      <c r="C64" s="62" t="s">
        <v>1209</v>
      </c>
      <c r="D64" s="62"/>
      <c r="E64" s="65" t="s">
        <v>1215</v>
      </c>
      <c r="F64" s="63" t="s">
        <v>98</v>
      </c>
      <c r="G64" s="65">
        <v>3</v>
      </c>
      <c r="H64" s="61"/>
      <c r="I64" s="62"/>
      <c r="J64" s="62"/>
      <c r="K64" s="62"/>
      <c r="L64" s="62"/>
      <c r="M64" s="62"/>
      <c r="N64" s="62"/>
      <c r="O64" s="62"/>
      <c r="P64" s="62"/>
      <c r="Q64" s="62"/>
    </row>
    <row r="65" spans="1:17" x14ac:dyDescent="0.25">
      <c r="A65" s="48">
        <v>61</v>
      </c>
      <c r="B65" s="64" t="s">
        <v>1208</v>
      </c>
      <c r="C65" s="62" t="s">
        <v>1210</v>
      </c>
      <c r="D65" s="62"/>
      <c r="E65" s="65" t="s">
        <v>1215</v>
      </c>
      <c r="F65" s="63" t="s">
        <v>98</v>
      </c>
      <c r="G65" s="65">
        <v>6</v>
      </c>
      <c r="H65" s="61"/>
      <c r="I65" s="62"/>
      <c r="J65" s="62"/>
      <c r="K65" s="62"/>
      <c r="L65" s="62"/>
      <c r="M65" s="62"/>
      <c r="N65" s="62"/>
      <c r="O65" s="62"/>
      <c r="P65" s="62"/>
      <c r="Q65" s="62"/>
    </row>
    <row r="66" spans="1:17" x14ac:dyDescent="0.25">
      <c r="A66" s="48">
        <v>62</v>
      </c>
      <c r="B66" s="64" t="s">
        <v>1211</v>
      </c>
      <c r="C66" s="62" t="s">
        <v>1196</v>
      </c>
      <c r="D66" s="62"/>
      <c r="E66" s="65" t="s">
        <v>1159</v>
      </c>
      <c r="F66" s="63" t="s">
        <v>98</v>
      </c>
      <c r="G66" s="65">
        <v>7</v>
      </c>
      <c r="H66" s="61"/>
      <c r="I66" s="62"/>
      <c r="J66" s="62"/>
      <c r="K66" s="62"/>
      <c r="L66" s="62"/>
      <c r="M66" s="62"/>
      <c r="N66" s="62"/>
      <c r="O66" s="62"/>
      <c r="P66" s="62"/>
      <c r="Q66" s="62"/>
    </row>
    <row r="67" spans="1:17" x14ac:dyDescent="0.25">
      <c r="A67" s="48">
        <v>63</v>
      </c>
      <c r="B67" s="64" t="s">
        <v>1212</v>
      </c>
      <c r="C67" s="62" t="s">
        <v>1196</v>
      </c>
      <c r="D67" s="62"/>
      <c r="E67" s="65" t="s">
        <v>1159</v>
      </c>
      <c r="F67" s="63" t="s">
        <v>98</v>
      </c>
      <c r="G67" s="65">
        <v>1</v>
      </c>
      <c r="H67" s="61"/>
      <c r="I67" s="62"/>
      <c r="J67" s="62"/>
      <c r="K67" s="62"/>
      <c r="L67" s="62"/>
      <c r="M67" s="62"/>
      <c r="N67" s="62"/>
      <c r="O67" s="62"/>
      <c r="P67" s="62"/>
      <c r="Q67" s="62"/>
    </row>
    <row r="68" spans="1:17" x14ac:dyDescent="0.25">
      <c r="A68" s="48">
        <v>64</v>
      </c>
      <c r="B68" s="64" t="s">
        <v>1213</v>
      </c>
      <c r="C68" s="62" t="s">
        <v>1196</v>
      </c>
      <c r="D68" s="62"/>
      <c r="E68" s="65"/>
      <c r="F68" s="63" t="s">
        <v>98</v>
      </c>
      <c r="G68" s="65">
        <v>7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</row>
    <row r="69" spans="1:17" x14ac:dyDescent="0.25">
      <c r="A69" s="48">
        <v>65</v>
      </c>
      <c r="B69" s="64" t="s">
        <v>1216</v>
      </c>
      <c r="C69" s="62" t="s">
        <v>1217</v>
      </c>
      <c r="D69" s="62"/>
      <c r="E69" s="65" t="s">
        <v>1214</v>
      </c>
      <c r="F69" s="63" t="s">
        <v>98</v>
      </c>
      <c r="G69" s="65">
        <v>3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</row>
    <row r="70" spans="1:17" x14ac:dyDescent="0.25">
      <c r="A70" s="48">
        <v>66</v>
      </c>
      <c r="B70" s="64" t="s">
        <v>1218</v>
      </c>
      <c r="C70" s="62" t="s">
        <v>1217</v>
      </c>
      <c r="D70" s="62"/>
      <c r="E70" s="65" t="s">
        <v>1247</v>
      </c>
      <c r="F70" s="63" t="s">
        <v>98</v>
      </c>
      <c r="G70" s="65">
        <v>27</v>
      </c>
      <c r="H70" s="61"/>
      <c r="I70" s="62"/>
      <c r="J70" s="62"/>
      <c r="K70" s="62"/>
      <c r="L70" s="62"/>
      <c r="M70" s="62"/>
      <c r="N70" s="62"/>
      <c r="O70" s="62"/>
      <c r="P70" s="62"/>
      <c r="Q70" s="62"/>
    </row>
    <row r="71" spans="1:17" x14ac:dyDescent="0.25">
      <c r="A71" s="48">
        <v>67</v>
      </c>
      <c r="B71" s="64" t="s">
        <v>1219</v>
      </c>
      <c r="C71" s="62" t="s">
        <v>1217</v>
      </c>
      <c r="D71" s="62"/>
      <c r="E71" s="65" t="s">
        <v>1214</v>
      </c>
      <c r="F71" s="63" t="s">
        <v>98</v>
      </c>
      <c r="G71" s="65">
        <v>5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</row>
    <row r="72" spans="1:17" x14ac:dyDescent="0.25">
      <c r="A72" s="48">
        <v>68</v>
      </c>
      <c r="B72" s="64" t="s">
        <v>1220</v>
      </c>
      <c r="C72" s="62" t="s">
        <v>1217</v>
      </c>
      <c r="D72" s="62"/>
      <c r="E72" s="65" t="s">
        <v>1214</v>
      </c>
      <c r="F72" s="63" t="s">
        <v>98</v>
      </c>
      <c r="G72" s="65">
        <v>1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</row>
    <row r="73" spans="1:17" x14ac:dyDescent="0.25">
      <c r="A73" s="48">
        <v>69</v>
      </c>
      <c r="B73" s="64" t="s">
        <v>1221</v>
      </c>
      <c r="C73" s="62" t="s">
        <v>1222</v>
      </c>
      <c r="D73" s="62"/>
      <c r="E73" s="65" t="s">
        <v>1214</v>
      </c>
      <c r="F73" s="63" t="s">
        <v>98</v>
      </c>
      <c r="G73" s="65">
        <v>3</v>
      </c>
      <c r="H73" s="61"/>
      <c r="I73" s="62"/>
      <c r="J73" s="62"/>
      <c r="K73" s="62"/>
      <c r="L73" s="62"/>
      <c r="M73" s="62"/>
      <c r="N73" s="62"/>
      <c r="O73" s="62"/>
      <c r="P73" s="62"/>
      <c r="Q73" s="62"/>
    </row>
    <row r="74" spans="1:17" x14ac:dyDescent="0.25">
      <c r="A74" s="48">
        <v>70</v>
      </c>
      <c r="B74" s="64" t="s">
        <v>1223</v>
      </c>
      <c r="C74" s="62" t="s">
        <v>1222</v>
      </c>
      <c r="D74" s="62"/>
      <c r="E74" s="65" t="s">
        <v>1214</v>
      </c>
      <c r="F74" s="63" t="s">
        <v>98</v>
      </c>
      <c r="G74" s="65">
        <v>29</v>
      </c>
      <c r="H74" s="61"/>
      <c r="I74" s="62"/>
      <c r="J74" s="62"/>
      <c r="K74" s="62"/>
      <c r="L74" s="62"/>
      <c r="M74" s="62"/>
      <c r="N74" s="62"/>
      <c r="O74" s="62"/>
      <c r="P74" s="62"/>
      <c r="Q74" s="62"/>
    </row>
    <row r="75" spans="1:17" x14ac:dyDescent="0.25">
      <c r="A75" s="48">
        <v>71</v>
      </c>
      <c r="B75" s="64" t="s">
        <v>1224</v>
      </c>
      <c r="C75" s="62" t="s">
        <v>1222</v>
      </c>
      <c r="D75" s="62"/>
      <c r="E75" s="65" t="s">
        <v>1214</v>
      </c>
      <c r="F75" s="63" t="s">
        <v>98</v>
      </c>
      <c r="G75" s="65">
        <v>4</v>
      </c>
      <c r="H75" s="61"/>
      <c r="I75" s="62"/>
      <c r="J75" s="62"/>
      <c r="K75" s="62"/>
      <c r="L75" s="62"/>
      <c r="M75" s="62"/>
      <c r="N75" s="62"/>
      <c r="O75" s="62"/>
      <c r="P75" s="62"/>
      <c r="Q75" s="62"/>
    </row>
    <row r="76" spans="1:17" x14ac:dyDescent="0.25">
      <c r="A76" s="48">
        <v>72</v>
      </c>
      <c r="B76" s="64" t="s">
        <v>1225</v>
      </c>
      <c r="C76" s="62" t="s">
        <v>1226</v>
      </c>
      <c r="D76" s="62"/>
      <c r="E76" s="65" t="s">
        <v>1214</v>
      </c>
      <c r="F76" s="63" t="s">
        <v>98</v>
      </c>
      <c r="G76" s="65">
        <v>350</v>
      </c>
      <c r="H76" s="61"/>
      <c r="I76" s="62"/>
      <c r="J76" s="62"/>
      <c r="K76" s="62"/>
      <c r="L76" s="62"/>
      <c r="M76" s="62"/>
      <c r="N76" s="62"/>
      <c r="O76" s="62"/>
      <c r="P76" s="62"/>
      <c r="Q76" s="62"/>
    </row>
    <row r="77" spans="1:17" x14ac:dyDescent="0.25">
      <c r="A77" s="48">
        <v>73</v>
      </c>
      <c r="B77" s="64" t="s">
        <v>1227</v>
      </c>
      <c r="C77" s="62" t="s">
        <v>1228</v>
      </c>
      <c r="D77" s="62"/>
      <c r="E77" s="65" t="s">
        <v>1214</v>
      </c>
      <c r="F77" s="63" t="s">
        <v>98</v>
      </c>
      <c r="G77" s="65">
        <v>350</v>
      </c>
      <c r="H77" s="61"/>
      <c r="I77" s="62"/>
      <c r="J77" s="62"/>
      <c r="K77" s="62"/>
      <c r="L77" s="62"/>
      <c r="M77" s="62"/>
      <c r="N77" s="62"/>
      <c r="O77" s="62"/>
      <c r="P77" s="62"/>
      <c r="Q77" s="62"/>
    </row>
    <row r="78" spans="1:17" x14ac:dyDescent="0.25">
      <c r="A78" s="48">
        <v>74</v>
      </c>
      <c r="B78" s="64" t="s">
        <v>1229</v>
      </c>
      <c r="C78" s="62" t="s">
        <v>1230</v>
      </c>
      <c r="D78" s="62"/>
      <c r="E78" s="65" t="s">
        <v>1214</v>
      </c>
      <c r="F78" s="63" t="s">
        <v>98</v>
      </c>
      <c r="G78" s="65">
        <v>350</v>
      </c>
      <c r="H78" s="61"/>
      <c r="I78" s="62"/>
      <c r="J78" s="62"/>
      <c r="K78" s="62"/>
      <c r="L78" s="62"/>
      <c r="M78" s="62"/>
      <c r="N78" s="62"/>
      <c r="O78" s="62"/>
      <c r="P78" s="62"/>
      <c r="Q78" s="62"/>
    </row>
    <row r="79" spans="1:17" x14ac:dyDescent="0.25">
      <c r="A79" s="48">
        <v>75</v>
      </c>
      <c r="B79" s="64" t="s">
        <v>1231</v>
      </c>
      <c r="C79" s="62" t="s">
        <v>1232</v>
      </c>
      <c r="D79" s="62"/>
      <c r="E79" s="65"/>
      <c r="F79" s="63" t="s">
        <v>98</v>
      </c>
      <c r="G79" s="65">
        <v>8</v>
      </c>
      <c r="H79" s="61"/>
      <c r="I79" s="62"/>
      <c r="J79" s="62"/>
      <c r="K79" s="62"/>
      <c r="L79" s="62"/>
      <c r="M79" s="62"/>
      <c r="N79" s="62"/>
      <c r="O79" s="62"/>
      <c r="P79" s="62"/>
      <c r="Q79" s="62"/>
    </row>
    <row r="80" spans="1:17" x14ac:dyDescent="0.25">
      <c r="A80" s="48">
        <v>76</v>
      </c>
      <c r="B80" s="64" t="s">
        <v>1233</v>
      </c>
      <c r="C80" s="62"/>
      <c r="D80" s="62"/>
      <c r="E80" s="65" t="s">
        <v>1248</v>
      </c>
      <c r="F80" s="63" t="s">
        <v>1161</v>
      </c>
      <c r="G80" s="65">
        <v>22</v>
      </c>
      <c r="H80" s="61"/>
      <c r="I80" s="62"/>
      <c r="J80" s="62"/>
      <c r="K80" s="62"/>
      <c r="L80" s="62"/>
      <c r="M80" s="62"/>
      <c r="N80" s="62"/>
      <c r="O80" s="62"/>
      <c r="P80" s="62"/>
      <c r="Q80" s="62"/>
    </row>
    <row r="81" spans="1:17" x14ac:dyDescent="0.25">
      <c r="A81" s="48">
        <v>77</v>
      </c>
      <c r="B81" s="64" t="s">
        <v>1234</v>
      </c>
      <c r="C81" s="62"/>
      <c r="D81" s="62"/>
      <c r="E81" s="65" t="s">
        <v>1248</v>
      </c>
      <c r="F81" s="63" t="s">
        <v>1161</v>
      </c>
      <c r="G81" s="65">
        <v>85</v>
      </c>
      <c r="H81" s="61"/>
      <c r="I81" s="62"/>
      <c r="J81" s="62"/>
      <c r="K81" s="62"/>
      <c r="L81" s="62"/>
      <c r="M81" s="62"/>
      <c r="N81" s="62"/>
      <c r="O81" s="62"/>
      <c r="P81" s="62"/>
      <c r="Q81" s="62"/>
    </row>
    <row r="82" spans="1:17" x14ac:dyDescent="0.25">
      <c r="A82" s="48">
        <v>78</v>
      </c>
      <c r="B82" s="64" t="s">
        <v>1235</v>
      </c>
      <c r="C82" s="62"/>
      <c r="D82" s="62"/>
      <c r="E82" s="65" t="s">
        <v>1248</v>
      </c>
      <c r="F82" s="63" t="s">
        <v>1161</v>
      </c>
      <c r="G82" s="65">
        <v>110</v>
      </c>
      <c r="H82" s="61"/>
      <c r="I82" s="62"/>
      <c r="J82" s="62"/>
      <c r="K82" s="62"/>
      <c r="L82" s="62"/>
      <c r="M82" s="62"/>
      <c r="N82" s="62"/>
      <c r="O82" s="62"/>
      <c r="P82" s="62"/>
      <c r="Q82" s="62"/>
    </row>
    <row r="83" spans="1:17" x14ac:dyDescent="0.25">
      <c r="A83" s="48">
        <v>79</v>
      </c>
      <c r="B83" s="64" t="s">
        <v>1236</v>
      </c>
      <c r="C83" s="62"/>
      <c r="D83" s="62"/>
      <c r="E83" s="65" t="s">
        <v>1248</v>
      </c>
      <c r="F83" s="63" t="s">
        <v>1161</v>
      </c>
      <c r="G83" s="65">
        <v>100</v>
      </c>
      <c r="H83" s="61"/>
      <c r="I83" s="62"/>
      <c r="J83" s="62"/>
      <c r="K83" s="62"/>
      <c r="L83" s="62"/>
      <c r="M83" s="62"/>
      <c r="N83" s="62"/>
      <c r="O83" s="62"/>
      <c r="P83" s="62"/>
      <c r="Q83" s="62"/>
    </row>
    <row r="84" spans="1:17" x14ac:dyDescent="0.25">
      <c r="A84" s="48">
        <v>80</v>
      </c>
      <c r="B84" s="64" t="s">
        <v>1237</v>
      </c>
      <c r="C84" s="62"/>
      <c r="D84" s="62"/>
      <c r="E84" s="65" t="s">
        <v>1248</v>
      </c>
      <c r="F84" s="63" t="s">
        <v>1161</v>
      </c>
      <c r="G84" s="65">
        <v>20</v>
      </c>
      <c r="H84" s="61"/>
      <c r="I84" s="62"/>
      <c r="J84" s="62"/>
      <c r="K84" s="62"/>
      <c r="L84" s="62"/>
      <c r="M84" s="62"/>
      <c r="N84" s="62"/>
      <c r="O84" s="62"/>
      <c r="P84" s="62"/>
      <c r="Q84" s="62"/>
    </row>
    <row r="85" spans="1:17" x14ac:dyDescent="0.25">
      <c r="A85" s="48">
        <v>81</v>
      </c>
      <c r="B85" s="64" t="s">
        <v>1238</v>
      </c>
      <c r="C85" s="62"/>
      <c r="D85" s="62"/>
      <c r="E85" s="65" t="s">
        <v>1248</v>
      </c>
      <c r="F85" s="63" t="s">
        <v>1161</v>
      </c>
      <c r="G85" s="65">
        <v>35</v>
      </c>
      <c r="H85" s="61"/>
      <c r="I85" s="62"/>
      <c r="J85" s="62"/>
      <c r="K85" s="62"/>
      <c r="L85" s="62"/>
      <c r="M85" s="62"/>
      <c r="N85" s="62"/>
      <c r="O85" s="62"/>
      <c r="P85" s="62"/>
      <c r="Q85" s="62"/>
    </row>
    <row r="86" spans="1:17" x14ac:dyDescent="0.25">
      <c r="A86" s="48">
        <v>82</v>
      </c>
      <c r="B86" s="64" t="s">
        <v>1239</v>
      </c>
      <c r="C86" s="62"/>
      <c r="D86" s="62"/>
      <c r="E86" s="65" t="s">
        <v>1248</v>
      </c>
      <c r="F86" s="63" t="s">
        <v>1161</v>
      </c>
      <c r="G86" s="65">
        <v>395</v>
      </c>
      <c r="H86" s="61"/>
      <c r="I86" s="62"/>
      <c r="J86" s="62"/>
      <c r="K86" s="62"/>
      <c r="L86" s="62"/>
      <c r="M86" s="62"/>
      <c r="N86" s="62"/>
      <c r="O86" s="62"/>
      <c r="P86" s="62"/>
      <c r="Q86" s="62"/>
    </row>
    <row r="87" spans="1:17" x14ac:dyDescent="0.25">
      <c r="A87" s="48">
        <v>83</v>
      </c>
      <c r="B87" s="64" t="s">
        <v>1240</v>
      </c>
      <c r="C87" s="62"/>
      <c r="D87" s="62"/>
      <c r="E87" s="65" t="s">
        <v>1248</v>
      </c>
      <c r="F87" s="63" t="s">
        <v>1161</v>
      </c>
      <c r="G87" s="65">
        <v>2950</v>
      </c>
      <c r="H87" s="61"/>
      <c r="I87" s="62"/>
      <c r="J87" s="62"/>
      <c r="K87" s="62"/>
      <c r="L87" s="62"/>
      <c r="M87" s="62"/>
      <c r="N87" s="62"/>
      <c r="O87" s="62"/>
      <c r="P87" s="62"/>
      <c r="Q87" s="62"/>
    </row>
    <row r="88" spans="1:17" x14ac:dyDescent="0.25">
      <c r="A88" s="48">
        <v>84</v>
      </c>
      <c r="B88" s="64" t="s">
        <v>1241</v>
      </c>
      <c r="C88" s="62"/>
      <c r="D88" s="62"/>
      <c r="E88" s="65" t="s">
        <v>1248</v>
      </c>
      <c r="F88" s="63" t="s">
        <v>1161</v>
      </c>
      <c r="G88" s="65">
        <v>1350</v>
      </c>
      <c r="H88" s="61"/>
      <c r="I88" s="62"/>
      <c r="J88" s="62"/>
      <c r="K88" s="62"/>
      <c r="L88" s="62"/>
      <c r="M88" s="62"/>
      <c r="N88" s="62"/>
      <c r="O88" s="62"/>
      <c r="P88" s="62"/>
      <c r="Q88" s="62"/>
    </row>
    <row r="89" spans="1:17" x14ac:dyDescent="0.25">
      <c r="A89" s="48">
        <v>85</v>
      </c>
      <c r="B89" s="64" t="s">
        <v>1242</v>
      </c>
      <c r="C89" s="62"/>
      <c r="D89" s="62"/>
      <c r="E89" s="65" t="s">
        <v>1248</v>
      </c>
      <c r="F89" s="63" t="s">
        <v>1161</v>
      </c>
      <c r="G89" s="65">
        <v>1460</v>
      </c>
      <c r="H89" s="61"/>
      <c r="I89" s="62"/>
      <c r="J89" s="62"/>
      <c r="K89" s="62"/>
      <c r="L89" s="62"/>
      <c r="M89" s="62"/>
      <c r="N89" s="62"/>
      <c r="O89" s="62"/>
      <c r="P89" s="62"/>
      <c r="Q89" s="62"/>
    </row>
    <row r="90" spans="1:17" x14ac:dyDescent="0.25">
      <c r="A90" s="48">
        <v>86</v>
      </c>
      <c r="B90" s="64" t="s">
        <v>1243</v>
      </c>
      <c r="C90" s="62" t="s">
        <v>1244</v>
      </c>
      <c r="D90" s="62"/>
      <c r="E90" s="65"/>
      <c r="F90" s="63" t="s">
        <v>13</v>
      </c>
      <c r="G90" s="65">
        <v>80</v>
      </c>
      <c r="H90" s="61"/>
      <c r="I90" s="62"/>
      <c r="J90" s="62"/>
      <c r="K90" s="62"/>
      <c r="L90" s="62"/>
      <c r="M90" s="62"/>
      <c r="N90" s="62"/>
      <c r="O90" s="62"/>
      <c r="P90" s="62"/>
      <c r="Q90" s="62"/>
    </row>
    <row r="91" spans="1:17" x14ac:dyDescent="0.25">
      <c r="A91" s="48">
        <v>87</v>
      </c>
      <c r="B91" s="64" t="s">
        <v>1245</v>
      </c>
      <c r="C91" s="62" t="s">
        <v>1246</v>
      </c>
      <c r="D91" s="62"/>
      <c r="E91" s="65"/>
      <c r="F91" s="63" t="s">
        <v>13</v>
      </c>
      <c r="G91" s="65">
        <v>80</v>
      </c>
      <c r="H91" s="61"/>
      <c r="I91" s="62"/>
      <c r="J91" s="62"/>
      <c r="K91" s="62"/>
      <c r="L91" s="62"/>
      <c r="M91" s="62"/>
      <c r="N91" s="62"/>
      <c r="O91" s="62"/>
      <c r="P91" s="62"/>
      <c r="Q91" s="62"/>
    </row>
    <row r="92" spans="1:17" x14ac:dyDescent="0.25">
      <c r="A92" s="48">
        <v>88</v>
      </c>
      <c r="B92" s="64" t="s">
        <v>1249</v>
      </c>
      <c r="C92" s="62"/>
      <c r="D92" s="62"/>
      <c r="E92" s="65"/>
      <c r="F92" s="63" t="s">
        <v>1250</v>
      </c>
      <c r="G92" s="65">
        <v>123</v>
      </c>
      <c r="H92" s="61"/>
      <c r="I92" s="62"/>
      <c r="J92" s="62"/>
      <c r="K92" s="62"/>
      <c r="L92" s="62"/>
      <c r="M92" s="62"/>
      <c r="N92" s="62"/>
      <c r="O92" s="62"/>
      <c r="P92" s="62"/>
      <c r="Q92" s="62"/>
    </row>
    <row r="93" spans="1:17" x14ac:dyDescent="0.25">
      <c r="A93" s="48">
        <v>89</v>
      </c>
      <c r="B93" s="64" t="s">
        <v>1251</v>
      </c>
      <c r="C93" s="62" t="s">
        <v>1252</v>
      </c>
      <c r="D93" s="62"/>
      <c r="E93" s="65"/>
      <c r="F93" s="63" t="s">
        <v>1162</v>
      </c>
      <c r="G93" s="65">
        <v>8</v>
      </c>
      <c r="H93" s="61"/>
      <c r="I93" s="62"/>
      <c r="J93" s="62"/>
      <c r="K93" s="62"/>
      <c r="L93" s="62"/>
      <c r="M93" s="62"/>
      <c r="N93" s="62"/>
      <c r="O93" s="62"/>
      <c r="P93" s="62"/>
      <c r="Q93" s="62"/>
    </row>
    <row r="94" spans="1:17" x14ac:dyDescent="0.25">
      <c r="A94" s="48">
        <v>90</v>
      </c>
      <c r="B94" s="64" t="s">
        <v>1253</v>
      </c>
      <c r="C94" s="62" t="s">
        <v>1252</v>
      </c>
      <c r="D94" s="62"/>
      <c r="E94" s="65"/>
      <c r="F94" s="63" t="s">
        <v>1162</v>
      </c>
      <c r="G94" s="65">
        <v>3</v>
      </c>
      <c r="H94" s="61"/>
      <c r="I94" s="62"/>
      <c r="J94" s="62"/>
      <c r="K94" s="62"/>
      <c r="L94" s="62"/>
      <c r="M94" s="62"/>
      <c r="N94" s="62"/>
      <c r="O94" s="62"/>
      <c r="P94" s="62"/>
      <c r="Q94" s="62"/>
    </row>
    <row r="95" spans="1:17" ht="21.75" customHeight="1" x14ac:dyDescent="0.25">
      <c r="A95" s="65"/>
      <c r="B95" s="66" t="s">
        <v>1254</v>
      </c>
      <c r="C95" s="62"/>
      <c r="D95" s="62"/>
      <c r="E95" s="65"/>
      <c r="F95" s="63"/>
      <c r="G95" s="65"/>
      <c r="H95" s="61"/>
      <c r="I95" s="62"/>
      <c r="J95" s="62"/>
      <c r="K95" s="62"/>
      <c r="L95" s="62"/>
      <c r="M95" s="62"/>
      <c r="N95" s="62"/>
      <c r="O95" s="62"/>
      <c r="P95" s="62"/>
      <c r="Q95" s="62"/>
    </row>
    <row r="96" spans="1:17" x14ac:dyDescent="0.25">
      <c r="A96" s="65">
        <v>1</v>
      </c>
      <c r="B96" s="64" t="s">
        <v>1255</v>
      </c>
      <c r="C96" s="62" t="s">
        <v>1156</v>
      </c>
      <c r="D96" s="62"/>
      <c r="E96" s="65"/>
      <c r="F96" s="63" t="s">
        <v>1161</v>
      </c>
      <c r="G96" s="73">
        <v>45</v>
      </c>
      <c r="H96" s="61"/>
      <c r="I96" s="62"/>
      <c r="J96" s="50" t="s">
        <v>2935</v>
      </c>
      <c r="K96" s="62"/>
      <c r="L96" s="62"/>
      <c r="M96" s="62"/>
      <c r="N96" s="62"/>
      <c r="O96" s="62"/>
      <c r="P96" s="62"/>
      <c r="Q96" s="62"/>
    </row>
    <row r="97" spans="1:17" x14ac:dyDescent="0.25">
      <c r="A97" s="65">
        <v>2</v>
      </c>
      <c r="B97" s="64" t="s">
        <v>1148</v>
      </c>
      <c r="C97" s="62" t="s">
        <v>1156</v>
      </c>
      <c r="D97" s="62"/>
      <c r="E97" s="65"/>
      <c r="F97" s="63" t="s">
        <v>1161</v>
      </c>
      <c r="G97" s="65">
        <v>96</v>
      </c>
      <c r="H97" s="61"/>
      <c r="I97" s="62"/>
      <c r="J97" s="50" t="s">
        <v>2939</v>
      </c>
      <c r="K97" s="62"/>
      <c r="L97" s="62"/>
      <c r="M97" s="62"/>
      <c r="N97" s="62"/>
      <c r="O97" s="62"/>
      <c r="P97" s="62"/>
      <c r="Q97" s="62"/>
    </row>
    <row r="98" spans="1:17" x14ac:dyDescent="0.25">
      <c r="A98" s="65">
        <v>3</v>
      </c>
      <c r="B98" s="64" t="s">
        <v>1256</v>
      </c>
      <c r="C98" s="62" t="s">
        <v>1157</v>
      </c>
      <c r="D98" s="67"/>
      <c r="E98" s="65" t="s">
        <v>1159</v>
      </c>
      <c r="F98" s="63" t="s">
        <v>1161</v>
      </c>
      <c r="G98" s="65">
        <v>28</v>
      </c>
      <c r="H98" s="61"/>
      <c r="I98" s="62"/>
      <c r="J98" s="50" t="s">
        <v>2925</v>
      </c>
      <c r="K98" s="62"/>
      <c r="L98" s="62"/>
      <c r="M98" s="62"/>
      <c r="N98" s="62"/>
      <c r="O98" s="62"/>
      <c r="P98" s="62"/>
      <c r="Q98" s="62"/>
    </row>
    <row r="99" spans="1:17" x14ac:dyDescent="0.25">
      <c r="A99" s="65">
        <v>4</v>
      </c>
      <c r="B99" s="64" t="s">
        <v>1257</v>
      </c>
      <c r="C99" s="62" t="s">
        <v>1157</v>
      </c>
      <c r="D99" s="67"/>
      <c r="E99" s="65" t="s">
        <v>1159</v>
      </c>
      <c r="F99" s="63" t="s">
        <v>1161</v>
      </c>
      <c r="G99" s="65">
        <v>150</v>
      </c>
      <c r="H99" s="61"/>
      <c r="I99" s="62"/>
      <c r="J99" s="50" t="s">
        <v>2938</v>
      </c>
      <c r="K99" s="62"/>
      <c r="L99" s="62"/>
      <c r="M99" s="62"/>
      <c r="N99" s="62"/>
      <c r="O99" s="62"/>
      <c r="P99" s="62"/>
      <c r="Q99" s="62"/>
    </row>
    <row r="100" spans="1:17" x14ac:dyDescent="0.25">
      <c r="A100" s="65">
        <v>5</v>
      </c>
      <c r="B100" s="64" t="s">
        <v>1258</v>
      </c>
      <c r="C100" s="62" t="s">
        <v>1157</v>
      </c>
      <c r="D100" s="67"/>
      <c r="E100" s="65" t="s">
        <v>1159</v>
      </c>
      <c r="F100" s="63" t="s">
        <v>1161</v>
      </c>
      <c r="G100" s="65">
        <v>33</v>
      </c>
      <c r="H100" s="61"/>
      <c r="I100" s="62"/>
      <c r="J100" s="50" t="s">
        <v>2937</v>
      </c>
      <c r="K100" s="62"/>
      <c r="L100" s="62"/>
      <c r="M100" s="62"/>
      <c r="N100" s="62"/>
      <c r="O100" s="62"/>
      <c r="P100" s="62"/>
      <c r="Q100" s="62"/>
    </row>
    <row r="101" spans="1:17" x14ac:dyDescent="0.25">
      <c r="A101" s="65">
        <v>6</v>
      </c>
      <c r="B101" s="64" t="s">
        <v>1259</v>
      </c>
      <c r="C101" s="62" t="s">
        <v>1157</v>
      </c>
      <c r="D101" s="67"/>
      <c r="E101" s="65" t="s">
        <v>1159</v>
      </c>
      <c r="F101" s="63" t="s">
        <v>1161</v>
      </c>
      <c r="G101" s="65">
        <v>80</v>
      </c>
      <c r="H101" s="61"/>
      <c r="I101" s="62"/>
      <c r="J101" s="50" t="s">
        <v>2936</v>
      </c>
      <c r="K101" s="62"/>
      <c r="L101" s="62"/>
      <c r="M101" s="62"/>
      <c r="N101" s="62"/>
      <c r="O101" s="62"/>
      <c r="P101" s="62"/>
      <c r="Q101" s="62"/>
    </row>
    <row r="102" spans="1:17" x14ac:dyDescent="0.25">
      <c r="A102" s="65">
        <v>7</v>
      </c>
      <c r="B102" s="64" t="s">
        <v>1260</v>
      </c>
      <c r="C102" s="62"/>
      <c r="D102" s="67"/>
      <c r="E102" s="65" t="s">
        <v>1159</v>
      </c>
      <c r="F102" s="63" t="s">
        <v>98</v>
      </c>
      <c r="G102" s="65">
        <v>2</v>
      </c>
      <c r="H102" s="61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1:17" x14ac:dyDescent="0.25">
      <c r="A103" s="65">
        <v>8</v>
      </c>
      <c r="B103" s="64" t="s">
        <v>1261</v>
      </c>
      <c r="C103" s="62"/>
      <c r="D103" s="67"/>
      <c r="E103" s="65" t="s">
        <v>1159</v>
      </c>
      <c r="F103" s="63" t="s">
        <v>98</v>
      </c>
      <c r="G103" s="65">
        <v>2</v>
      </c>
      <c r="H103" s="61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x14ac:dyDescent="0.25">
      <c r="A104" s="65">
        <v>9</v>
      </c>
      <c r="B104" s="64" t="s">
        <v>1150</v>
      </c>
      <c r="C104" s="62"/>
      <c r="D104" s="67"/>
      <c r="E104" s="65" t="s">
        <v>1159</v>
      </c>
      <c r="F104" s="63" t="s">
        <v>98</v>
      </c>
      <c r="G104" s="65">
        <v>8</v>
      </c>
      <c r="H104" s="61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x14ac:dyDescent="0.25">
      <c r="A105" s="65">
        <v>10</v>
      </c>
      <c r="B105" s="64" t="s">
        <v>1141</v>
      </c>
      <c r="C105" s="62"/>
      <c r="D105" s="67"/>
      <c r="E105" s="65" t="s">
        <v>1159</v>
      </c>
      <c r="F105" s="63" t="s">
        <v>1162</v>
      </c>
      <c r="G105" s="65">
        <v>1</v>
      </c>
      <c r="H105" s="61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x14ac:dyDescent="0.25">
      <c r="A106" s="65">
        <v>11</v>
      </c>
      <c r="B106" s="64" t="s">
        <v>1151</v>
      </c>
      <c r="C106" s="62"/>
      <c r="D106" s="67"/>
      <c r="E106" s="65"/>
      <c r="F106" s="63" t="s">
        <v>98</v>
      </c>
      <c r="G106" s="65">
        <v>4</v>
      </c>
      <c r="H106" s="61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1:17" x14ac:dyDescent="0.25">
      <c r="A107" s="65">
        <v>12</v>
      </c>
      <c r="B107" s="64" t="s">
        <v>1262</v>
      </c>
      <c r="C107" s="62" t="s">
        <v>1263</v>
      </c>
      <c r="D107" s="67"/>
      <c r="E107" s="65"/>
      <c r="F107" s="63" t="s">
        <v>98</v>
      </c>
      <c r="G107" s="65">
        <v>5</v>
      </c>
      <c r="H107" s="61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1:17" x14ac:dyDescent="0.25">
      <c r="A108" s="65">
        <v>13</v>
      </c>
      <c r="B108" s="64" t="s">
        <v>1264</v>
      </c>
      <c r="C108" s="62" t="s">
        <v>1265</v>
      </c>
      <c r="D108" s="67"/>
      <c r="E108" s="65"/>
      <c r="F108" s="63" t="s">
        <v>98</v>
      </c>
      <c r="G108" s="65">
        <v>8</v>
      </c>
      <c r="H108" s="61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1:17" x14ac:dyDescent="0.25">
      <c r="A109" s="65">
        <v>14</v>
      </c>
      <c r="B109" s="64" t="s">
        <v>1184</v>
      </c>
      <c r="C109" s="62" t="s">
        <v>1187</v>
      </c>
      <c r="D109" s="67"/>
      <c r="E109" s="65" t="s">
        <v>1160</v>
      </c>
      <c r="F109" s="63" t="s">
        <v>98</v>
      </c>
      <c r="G109" s="65">
        <v>1</v>
      </c>
      <c r="H109" s="61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1:17" x14ac:dyDescent="0.25">
      <c r="A110" s="65">
        <v>15</v>
      </c>
      <c r="B110" s="64" t="s">
        <v>1185</v>
      </c>
      <c r="C110" s="62" t="s">
        <v>1187</v>
      </c>
      <c r="D110" s="67"/>
      <c r="E110" s="65" t="s">
        <v>1160</v>
      </c>
      <c r="F110" s="63" t="s">
        <v>98</v>
      </c>
      <c r="G110" s="65">
        <v>1</v>
      </c>
      <c r="H110" s="61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1:17" x14ac:dyDescent="0.25">
      <c r="A111" s="65">
        <v>16</v>
      </c>
      <c r="B111" s="64" t="s">
        <v>1219</v>
      </c>
      <c r="C111" s="62" t="s">
        <v>1217</v>
      </c>
      <c r="D111" s="67"/>
      <c r="E111" s="65" t="s">
        <v>1214</v>
      </c>
      <c r="F111" s="63" t="s">
        <v>98</v>
      </c>
      <c r="G111" s="65">
        <v>1</v>
      </c>
      <c r="H111" s="61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1:17" x14ac:dyDescent="0.25">
      <c r="A112" s="65">
        <v>17</v>
      </c>
      <c r="B112" s="64" t="s">
        <v>1220</v>
      </c>
      <c r="C112" s="62" t="s">
        <v>1217</v>
      </c>
      <c r="D112" s="67"/>
      <c r="E112" s="65" t="s">
        <v>1214</v>
      </c>
      <c r="F112" s="63" t="s">
        <v>98</v>
      </c>
      <c r="G112" s="65">
        <v>1</v>
      </c>
      <c r="H112" s="61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x14ac:dyDescent="0.25">
      <c r="A113" s="65">
        <v>18</v>
      </c>
      <c r="B113" s="64" t="s">
        <v>1223</v>
      </c>
      <c r="C113" s="62" t="s">
        <v>1222</v>
      </c>
      <c r="D113" s="67"/>
      <c r="E113" s="65" t="s">
        <v>1214</v>
      </c>
      <c r="F113" s="63" t="s">
        <v>98</v>
      </c>
      <c r="G113" s="65">
        <v>1</v>
      </c>
      <c r="H113" s="61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1:17" x14ac:dyDescent="0.25">
      <c r="A114" s="65">
        <v>19</v>
      </c>
      <c r="B114" s="64" t="s">
        <v>1266</v>
      </c>
      <c r="C114" s="62" t="s">
        <v>1222</v>
      </c>
      <c r="D114" s="65"/>
      <c r="E114" s="63" t="s">
        <v>1214</v>
      </c>
      <c r="F114" s="63" t="s">
        <v>98</v>
      </c>
      <c r="G114" s="63">
        <v>1</v>
      </c>
      <c r="H114" s="61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1:17" x14ac:dyDescent="0.25">
      <c r="A115" s="65">
        <v>20</v>
      </c>
      <c r="B115" s="64" t="s">
        <v>1199</v>
      </c>
      <c r="C115" s="62" t="s">
        <v>1196</v>
      </c>
      <c r="D115" s="65"/>
      <c r="E115" s="63" t="s">
        <v>1159</v>
      </c>
      <c r="F115" s="63" t="s">
        <v>98</v>
      </c>
      <c r="G115" s="63">
        <v>2</v>
      </c>
      <c r="H115" s="61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1:17" x14ac:dyDescent="0.25">
      <c r="A116" s="65">
        <v>21</v>
      </c>
      <c r="B116" s="64" t="s">
        <v>1200</v>
      </c>
      <c r="C116" s="62" t="s">
        <v>1196</v>
      </c>
      <c r="D116" s="65"/>
      <c r="E116" s="63" t="s">
        <v>1159</v>
      </c>
      <c r="F116" s="63" t="s">
        <v>98</v>
      </c>
      <c r="G116" s="63">
        <v>2</v>
      </c>
      <c r="H116" s="61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x14ac:dyDescent="0.25">
      <c r="A117" s="65">
        <v>22</v>
      </c>
      <c r="B117" s="64" t="s">
        <v>1225</v>
      </c>
      <c r="C117" s="62" t="s">
        <v>1226</v>
      </c>
      <c r="D117" s="65"/>
      <c r="E117" s="63" t="s">
        <v>1214</v>
      </c>
      <c r="F117" s="63" t="s">
        <v>98</v>
      </c>
      <c r="G117" s="63">
        <v>2</v>
      </c>
      <c r="H117" s="61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x14ac:dyDescent="0.25">
      <c r="A118" s="65">
        <v>23</v>
      </c>
      <c r="B118" s="64" t="s">
        <v>1227</v>
      </c>
      <c r="C118" s="62" t="s">
        <v>1228</v>
      </c>
      <c r="D118" s="65"/>
      <c r="E118" s="63" t="s">
        <v>1214</v>
      </c>
      <c r="F118" s="63" t="s">
        <v>98</v>
      </c>
      <c r="G118" s="63">
        <v>2</v>
      </c>
      <c r="H118" s="61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1:17" x14ac:dyDescent="0.25">
      <c r="A119" s="65">
        <v>24</v>
      </c>
      <c r="B119" s="64" t="s">
        <v>1229</v>
      </c>
      <c r="C119" s="62" t="s">
        <v>1230</v>
      </c>
      <c r="D119" s="65"/>
      <c r="E119" s="63" t="s">
        <v>1214</v>
      </c>
      <c r="F119" s="63" t="s">
        <v>98</v>
      </c>
      <c r="G119" s="63">
        <v>2</v>
      </c>
      <c r="H119" s="61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1:17" x14ac:dyDescent="0.25">
      <c r="A120" s="65">
        <v>25</v>
      </c>
      <c r="B120" s="64" t="s">
        <v>1267</v>
      </c>
      <c r="C120" s="62" t="s">
        <v>1268</v>
      </c>
      <c r="D120" s="65"/>
      <c r="E120" s="63" t="s">
        <v>1214</v>
      </c>
      <c r="F120" s="63" t="s">
        <v>98</v>
      </c>
      <c r="G120" s="63">
        <v>13</v>
      </c>
      <c r="H120" s="61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1:17" x14ac:dyDescent="0.25">
      <c r="A121" s="65">
        <v>26</v>
      </c>
      <c r="B121" s="64" t="s">
        <v>1227</v>
      </c>
      <c r="C121" s="62" t="s">
        <v>1269</v>
      </c>
      <c r="D121" s="65"/>
      <c r="E121" s="63" t="s">
        <v>1214</v>
      </c>
      <c r="F121" s="63" t="s">
        <v>98</v>
      </c>
      <c r="G121" s="63">
        <v>13</v>
      </c>
      <c r="H121" s="61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7" x14ac:dyDescent="0.25">
      <c r="A122" s="65">
        <v>27</v>
      </c>
      <c r="B122" s="64" t="s">
        <v>1231</v>
      </c>
      <c r="C122" s="62" t="s">
        <v>1232</v>
      </c>
      <c r="D122" s="65"/>
      <c r="E122" s="63"/>
      <c r="F122" s="63" t="s">
        <v>98</v>
      </c>
      <c r="G122" s="63">
        <v>4</v>
      </c>
      <c r="H122" s="61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1:17" x14ac:dyDescent="0.25">
      <c r="A123" s="65">
        <v>28</v>
      </c>
      <c r="B123" s="64" t="s">
        <v>1270</v>
      </c>
      <c r="C123" s="62"/>
      <c r="D123" s="65"/>
      <c r="E123" s="63" t="s">
        <v>1248</v>
      </c>
      <c r="F123" s="63" t="s">
        <v>1161</v>
      </c>
      <c r="G123" s="63">
        <v>45</v>
      </c>
      <c r="H123" s="61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7" x14ac:dyDescent="0.25">
      <c r="A124" s="65">
        <v>29</v>
      </c>
      <c r="B124" s="64" t="s">
        <v>1237</v>
      </c>
      <c r="C124" s="62"/>
      <c r="D124" s="65"/>
      <c r="E124" s="63" t="s">
        <v>1248</v>
      </c>
      <c r="F124" s="63" t="s">
        <v>1161</v>
      </c>
      <c r="G124" s="63">
        <v>96</v>
      </c>
      <c r="H124" s="61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1:17" x14ac:dyDescent="0.25">
      <c r="A125" s="65">
        <v>30</v>
      </c>
      <c r="B125" s="64" t="s">
        <v>1239</v>
      </c>
      <c r="C125" s="62"/>
      <c r="D125" s="65"/>
      <c r="E125" s="63" t="s">
        <v>1248</v>
      </c>
      <c r="F125" s="63" t="s">
        <v>1161</v>
      </c>
      <c r="G125" s="63">
        <v>28</v>
      </c>
      <c r="H125" s="61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1:17" x14ac:dyDescent="0.25">
      <c r="A126" s="65">
        <v>31</v>
      </c>
      <c r="B126" s="64" t="s">
        <v>1240</v>
      </c>
      <c r="C126" s="62"/>
      <c r="D126" s="65"/>
      <c r="E126" s="63" t="s">
        <v>1248</v>
      </c>
      <c r="F126" s="63" t="s">
        <v>1161</v>
      </c>
      <c r="G126" s="63">
        <v>150</v>
      </c>
      <c r="H126" s="61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x14ac:dyDescent="0.25">
      <c r="A127" s="65">
        <v>32</v>
      </c>
      <c r="B127" s="64" t="s">
        <v>1241</v>
      </c>
      <c r="C127" s="62"/>
      <c r="D127" s="65"/>
      <c r="E127" s="63" t="s">
        <v>1248</v>
      </c>
      <c r="F127" s="63" t="s">
        <v>1161</v>
      </c>
      <c r="G127" s="63">
        <v>33</v>
      </c>
      <c r="H127" s="61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x14ac:dyDescent="0.25">
      <c r="A128" s="65">
        <v>33</v>
      </c>
      <c r="B128" s="64" t="s">
        <v>1242</v>
      </c>
      <c r="C128" s="62"/>
      <c r="D128" s="65"/>
      <c r="E128" s="63" t="s">
        <v>1248</v>
      </c>
      <c r="F128" s="63" t="s">
        <v>1161</v>
      </c>
      <c r="G128" s="63">
        <v>80</v>
      </c>
      <c r="H128" s="61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1:17" x14ac:dyDescent="0.25">
      <c r="A129" s="65">
        <v>34</v>
      </c>
      <c r="B129" s="64" t="s">
        <v>1243</v>
      </c>
      <c r="C129" s="62" t="s">
        <v>1244</v>
      </c>
      <c r="D129" s="62"/>
      <c r="E129" s="65"/>
      <c r="F129" s="63" t="s">
        <v>13</v>
      </c>
      <c r="G129" s="63">
        <v>17.8</v>
      </c>
      <c r="H129" s="61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x14ac:dyDescent="0.25">
      <c r="A130" s="65">
        <v>35</v>
      </c>
      <c r="B130" s="64" t="s">
        <v>1245</v>
      </c>
      <c r="C130" s="62" t="s">
        <v>1246</v>
      </c>
      <c r="D130" s="62"/>
      <c r="E130" s="65"/>
      <c r="F130" s="63" t="s">
        <v>13</v>
      </c>
      <c r="G130" s="63">
        <v>17.8</v>
      </c>
      <c r="H130" s="61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x14ac:dyDescent="0.25">
      <c r="A131" s="65">
        <v>36</v>
      </c>
      <c r="B131" s="64" t="s">
        <v>1249</v>
      </c>
      <c r="C131" s="62"/>
      <c r="D131" s="62"/>
      <c r="E131" s="65"/>
      <c r="F131" s="63" t="s">
        <v>1250</v>
      </c>
      <c r="G131" s="63">
        <v>47</v>
      </c>
      <c r="H131" s="61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x14ac:dyDescent="0.25">
      <c r="A132" s="65"/>
      <c r="B132" s="64"/>
      <c r="C132" s="62"/>
      <c r="D132" s="62"/>
      <c r="E132" s="65"/>
      <c r="F132" s="63"/>
      <c r="G132" s="65"/>
      <c r="H132" s="61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x14ac:dyDescent="0.25">
      <c r="A133" s="65"/>
      <c r="B133" s="66" t="s">
        <v>1271</v>
      </c>
      <c r="C133" s="62"/>
      <c r="D133" s="62"/>
      <c r="E133" s="65"/>
      <c r="F133" s="63"/>
      <c r="G133" s="65"/>
      <c r="H133" s="61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x14ac:dyDescent="0.25">
      <c r="A134" s="65">
        <v>1</v>
      </c>
      <c r="B134" s="64" t="s">
        <v>1255</v>
      </c>
      <c r="C134" s="62" t="s">
        <v>1156</v>
      </c>
      <c r="D134" s="62"/>
      <c r="E134" s="65"/>
      <c r="F134" s="63" t="s">
        <v>1161</v>
      </c>
      <c r="G134" s="68">
        <v>22</v>
      </c>
      <c r="H134" s="61"/>
      <c r="I134" s="62"/>
      <c r="J134" s="62" t="s">
        <v>2940</v>
      </c>
      <c r="K134" s="62"/>
      <c r="L134" s="62"/>
      <c r="M134" s="62"/>
      <c r="N134" s="62"/>
      <c r="O134" s="62"/>
      <c r="P134" s="62"/>
      <c r="Q134" s="62"/>
    </row>
    <row r="135" spans="1:17" x14ac:dyDescent="0.25">
      <c r="A135" s="65">
        <v>2</v>
      </c>
      <c r="B135" s="64" t="s">
        <v>1148</v>
      </c>
      <c r="C135" s="62" t="s">
        <v>1156</v>
      </c>
      <c r="D135" s="62"/>
      <c r="E135" s="65"/>
      <c r="F135" s="63" t="s">
        <v>1161</v>
      </c>
      <c r="G135" s="68">
        <v>90</v>
      </c>
      <c r="H135" s="61"/>
      <c r="I135" s="62"/>
      <c r="J135" s="184" t="s">
        <v>2941</v>
      </c>
      <c r="K135" s="62"/>
      <c r="L135" s="62"/>
      <c r="M135" s="62"/>
      <c r="N135" s="62"/>
      <c r="O135" s="62"/>
      <c r="P135" s="62"/>
      <c r="Q135" s="62"/>
    </row>
    <row r="136" spans="1:17" x14ac:dyDescent="0.25">
      <c r="A136" s="65">
        <v>3</v>
      </c>
      <c r="B136" s="64" t="s">
        <v>1272</v>
      </c>
      <c r="C136" s="62" t="s">
        <v>1156</v>
      </c>
      <c r="D136" s="62"/>
      <c r="E136" s="65"/>
      <c r="F136" s="63" t="s">
        <v>1161</v>
      </c>
      <c r="G136" s="68">
        <v>50</v>
      </c>
      <c r="H136" s="61"/>
      <c r="I136" s="62"/>
      <c r="J136" s="184" t="s">
        <v>2942</v>
      </c>
      <c r="K136" s="62"/>
      <c r="L136" s="62"/>
      <c r="M136" s="62"/>
      <c r="N136" s="62"/>
      <c r="O136" s="62"/>
      <c r="P136" s="62"/>
      <c r="Q136" s="62"/>
    </row>
    <row r="137" spans="1:17" x14ac:dyDescent="0.25">
      <c r="A137" s="65">
        <v>4</v>
      </c>
      <c r="B137" s="64" t="s">
        <v>1273</v>
      </c>
      <c r="C137" s="62" t="s">
        <v>1156</v>
      </c>
      <c r="D137" s="62"/>
      <c r="E137" s="65"/>
      <c r="F137" s="63" t="s">
        <v>1161</v>
      </c>
      <c r="G137" s="68">
        <v>320</v>
      </c>
      <c r="H137" s="61"/>
      <c r="I137" s="62"/>
      <c r="J137" s="184" t="s">
        <v>2943</v>
      </c>
      <c r="K137" s="62"/>
      <c r="L137" s="62"/>
      <c r="M137" s="62"/>
      <c r="N137" s="62"/>
      <c r="O137" s="62"/>
      <c r="P137" s="62"/>
      <c r="Q137" s="62"/>
    </row>
    <row r="138" spans="1:17" x14ac:dyDescent="0.25">
      <c r="A138" s="65">
        <v>5</v>
      </c>
      <c r="B138" s="64" t="s">
        <v>1149</v>
      </c>
      <c r="C138" s="62" t="s">
        <v>1156</v>
      </c>
      <c r="D138" s="62"/>
      <c r="E138" s="65"/>
      <c r="F138" s="63" t="s">
        <v>1161</v>
      </c>
      <c r="G138" s="68">
        <v>70</v>
      </c>
      <c r="H138" s="61"/>
      <c r="I138" s="62"/>
      <c r="J138" s="184" t="s">
        <v>2944</v>
      </c>
      <c r="K138" s="62"/>
      <c r="L138" s="62"/>
      <c r="M138" s="62"/>
      <c r="N138" s="62"/>
      <c r="O138" s="62"/>
      <c r="P138" s="62"/>
      <c r="Q138" s="62"/>
    </row>
    <row r="139" spans="1:17" x14ac:dyDescent="0.25">
      <c r="A139" s="65">
        <v>6</v>
      </c>
      <c r="B139" s="64" t="s">
        <v>1258</v>
      </c>
      <c r="C139" s="62" t="s">
        <v>1157</v>
      </c>
      <c r="D139" s="62"/>
      <c r="E139" s="63" t="s">
        <v>1159</v>
      </c>
      <c r="F139" s="63" t="s">
        <v>1161</v>
      </c>
      <c r="G139" s="68">
        <v>32</v>
      </c>
      <c r="H139" s="61"/>
      <c r="I139" s="62"/>
      <c r="J139" s="184" t="s">
        <v>2945</v>
      </c>
      <c r="K139" s="62"/>
      <c r="L139" s="62"/>
      <c r="M139" s="62"/>
      <c r="N139" s="62"/>
      <c r="O139" s="62"/>
      <c r="P139" s="62"/>
      <c r="Q139" s="62"/>
    </row>
    <row r="140" spans="1:17" x14ac:dyDescent="0.25">
      <c r="A140" s="65">
        <v>7</v>
      </c>
      <c r="B140" s="64" t="s">
        <v>1259</v>
      </c>
      <c r="C140" s="62" t="s">
        <v>1157</v>
      </c>
      <c r="D140" s="62"/>
      <c r="E140" s="63" t="s">
        <v>1159</v>
      </c>
      <c r="F140" s="63" t="s">
        <v>1161</v>
      </c>
      <c r="G140" s="68">
        <v>45</v>
      </c>
      <c r="H140" s="61"/>
      <c r="I140" s="62"/>
      <c r="J140" s="184" t="s">
        <v>2946</v>
      </c>
      <c r="K140" s="62"/>
      <c r="L140" s="62"/>
      <c r="M140" s="62"/>
      <c r="N140" s="62"/>
      <c r="O140" s="62"/>
      <c r="P140" s="62"/>
      <c r="Q140" s="62"/>
    </row>
    <row r="141" spans="1:17" x14ac:dyDescent="0.25">
      <c r="A141" s="65">
        <v>8</v>
      </c>
      <c r="B141" s="64" t="s">
        <v>1274</v>
      </c>
      <c r="C141" s="62"/>
      <c r="D141" s="62"/>
      <c r="E141" s="63" t="s">
        <v>1159</v>
      </c>
      <c r="F141" s="63" t="s">
        <v>98</v>
      </c>
      <c r="G141" s="63">
        <v>12</v>
      </c>
      <c r="H141" s="61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x14ac:dyDescent="0.25">
      <c r="A142" s="65">
        <v>9</v>
      </c>
      <c r="B142" s="64" t="s">
        <v>1150</v>
      </c>
      <c r="C142" s="62"/>
      <c r="D142" s="62"/>
      <c r="E142" s="63" t="s">
        <v>1159</v>
      </c>
      <c r="F142" s="63" t="s">
        <v>98</v>
      </c>
      <c r="G142" s="63">
        <v>46</v>
      </c>
      <c r="H142" s="61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x14ac:dyDescent="0.25">
      <c r="A143" s="65">
        <v>10</v>
      </c>
      <c r="B143" s="64" t="s">
        <v>1141</v>
      </c>
      <c r="C143" s="62"/>
      <c r="D143" s="62"/>
      <c r="E143" s="63" t="s">
        <v>1159</v>
      </c>
      <c r="F143" s="63" t="s">
        <v>1162</v>
      </c>
      <c r="G143" s="63">
        <v>1</v>
      </c>
      <c r="H143" s="61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x14ac:dyDescent="0.25">
      <c r="A144" s="65">
        <v>11</v>
      </c>
      <c r="B144" s="64" t="s">
        <v>1151</v>
      </c>
      <c r="C144" s="62"/>
      <c r="D144" s="62"/>
      <c r="E144" s="63"/>
      <c r="F144" s="63" t="s">
        <v>98</v>
      </c>
      <c r="G144" s="63">
        <v>30</v>
      </c>
      <c r="H144" s="61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x14ac:dyDescent="0.25">
      <c r="A145" s="65">
        <v>12</v>
      </c>
      <c r="B145" s="64" t="s">
        <v>1183</v>
      </c>
      <c r="C145" s="62" t="s">
        <v>1187</v>
      </c>
      <c r="D145" s="62"/>
      <c r="E145" s="63" t="s">
        <v>1160</v>
      </c>
      <c r="F145" s="63" t="s">
        <v>98</v>
      </c>
      <c r="G145" s="63">
        <v>1</v>
      </c>
      <c r="H145" s="61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x14ac:dyDescent="0.25">
      <c r="A146" s="65">
        <v>13</v>
      </c>
      <c r="B146" s="64" t="s">
        <v>1185</v>
      </c>
      <c r="C146" s="62" t="s">
        <v>1187</v>
      </c>
      <c r="D146" s="62"/>
      <c r="E146" s="63" t="s">
        <v>1160</v>
      </c>
      <c r="F146" s="63" t="s">
        <v>98</v>
      </c>
      <c r="G146" s="63">
        <v>6</v>
      </c>
      <c r="H146" s="61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x14ac:dyDescent="0.25">
      <c r="A147" s="65">
        <v>14</v>
      </c>
      <c r="B147" s="64" t="s">
        <v>1188</v>
      </c>
      <c r="C147" s="62" t="s">
        <v>1187</v>
      </c>
      <c r="D147" s="62"/>
      <c r="E147" s="63" t="s">
        <v>1160</v>
      </c>
      <c r="F147" s="63" t="s">
        <v>98</v>
      </c>
      <c r="G147" s="63">
        <v>7</v>
      </c>
      <c r="H147" s="61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x14ac:dyDescent="0.25">
      <c r="A148" s="65">
        <v>15</v>
      </c>
      <c r="B148" s="64" t="s">
        <v>1189</v>
      </c>
      <c r="C148" s="62" t="s">
        <v>1187</v>
      </c>
      <c r="D148" s="62"/>
      <c r="E148" s="63" t="s">
        <v>1160</v>
      </c>
      <c r="F148" s="63" t="s">
        <v>98</v>
      </c>
      <c r="G148" s="63">
        <v>2</v>
      </c>
      <c r="H148" s="61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x14ac:dyDescent="0.25">
      <c r="A149" s="65">
        <v>16</v>
      </c>
      <c r="B149" s="64" t="s">
        <v>1218</v>
      </c>
      <c r="C149" s="62" t="s">
        <v>1217</v>
      </c>
      <c r="D149" s="62"/>
      <c r="E149" s="63" t="s">
        <v>1214</v>
      </c>
      <c r="F149" s="63" t="s">
        <v>98</v>
      </c>
      <c r="G149" s="63">
        <v>1</v>
      </c>
      <c r="H149" s="61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x14ac:dyDescent="0.25">
      <c r="A150" s="65">
        <v>17</v>
      </c>
      <c r="B150" s="64" t="s">
        <v>1216</v>
      </c>
      <c r="C150" s="62" t="s">
        <v>1217</v>
      </c>
      <c r="D150" s="62"/>
      <c r="E150" s="63" t="s">
        <v>1214</v>
      </c>
      <c r="F150" s="63" t="s">
        <v>98</v>
      </c>
      <c r="G150" s="63">
        <v>5</v>
      </c>
      <c r="H150" s="61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x14ac:dyDescent="0.25">
      <c r="A151" s="65">
        <v>18</v>
      </c>
      <c r="B151" s="64" t="s">
        <v>1221</v>
      </c>
      <c r="C151" s="62" t="s">
        <v>1222</v>
      </c>
      <c r="D151" s="62"/>
      <c r="E151" s="63" t="s">
        <v>1214</v>
      </c>
      <c r="F151" s="63" t="s">
        <v>98</v>
      </c>
      <c r="G151" s="63">
        <v>6</v>
      </c>
      <c r="H151" s="61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x14ac:dyDescent="0.25">
      <c r="A152" s="65">
        <v>19</v>
      </c>
      <c r="B152" s="64" t="s">
        <v>1198</v>
      </c>
      <c r="C152" s="62" t="s">
        <v>1196</v>
      </c>
      <c r="D152" s="62"/>
      <c r="E152" s="63" t="s">
        <v>1159</v>
      </c>
      <c r="F152" s="63" t="s">
        <v>98</v>
      </c>
      <c r="G152" s="63">
        <v>2</v>
      </c>
      <c r="H152" s="61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x14ac:dyDescent="0.25">
      <c r="A153" s="65">
        <v>20</v>
      </c>
      <c r="B153" s="64" t="s">
        <v>1197</v>
      </c>
      <c r="C153" s="62" t="s">
        <v>1196</v>
      </c>
      <c r="D153" s="62"/>
      <c r="E153" s="63" t="s">
        <v>1159</v>
      </c>
      <c r="F153" s="63" t="s">
        <v>98</v>
      </c>
      <c r="G153" s="63">
        <v>10</v>
      </c>
      <c r="H153" s="61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x14ac:dyDescent="0.25">
      <c r="A154" s="65">
        <v>21</v>
      </c>
      <c r="B154" s="64" t="s">
        <v>1225</v>
      </c>
      <c r="C154" s="62" t="s">
        <v>1226</v>
      </c>
      <c r="D154" s="62"/>
      <c r="E154" s="63" t="s">
        <v>1214</v>
      </c>
      <c r="F154" s="63" t="s">
        <v>98</v>
      </c>
      <c r="G154" s="63">
        <v>15</v>
      </c>
      <c r="H154" s="61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x14ac:dyDescent="0.25">
      <c r="A155" s="65">
        <v>22</v>
      </c>
      <c r="B155" s="64" t="s">
        <v>1227</v>
      </c>
      <c r="C155" s="62" t="s">
        <v>1228</v>
      </c>
      <c r="D155" s="62"/>
      <c r="E155" s="63" t="s">
        <v>1214</v>
      </c>
      <c r="F155" s="63" t="s">
        <v>98</v>
      </c>
      <c r="G155" s="63">
        <v>15</v>
      </c>
      <c r="H155" s="61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ht="14.4" customHeight="1" x14ac:dyDescent="0.25">
      <c r="A156" s="65">
        <v>23</v>
      </c>
      <c r="B156" s="69" t="s">
        <v>1229</v>
      </c>
      <c r="C156" s="70" t="s">
        <v>1230</v>
      </c>
      <c r="D156" s="71"/>
      <c r="E156" s="70" t="s">
        <v>1214</v>
      </c>
      <c r="F156" s="70" t="s">
        <v>98</v>
      </c>
      <c r="G156" s="63">
        <v>15</v>
      </c>
      <c r="H156" s="61"/>
      <c r="I156" s="72"/>
      <c r="J156" s="72"/>
      <c r="K156" s="72"/>
      <c r="L156" s="62"/>
      <c r="M156" s="62"/>
      <c r="N156" s="62"/>
      <c r="O156" s="62"/>
      <c r="P156" s="62"/>
      <c r="Q156" s="62"/>
    </row>
    <row r="157" spans="1:17" x14ac:dyDescent="0.25">
      <c r="A157" s="65">
        <v>24</v>
      </c>
      <c r="B157" s="69" t="s">
        <v>1231</v>
      </c>
      <c r="C157" s="70" t="s">
        <v>1232</v>
      </c>
      <c r="D157" s="71"/>
      <c r="E157" s="73"/>
      <c r="F157" s="70" t="s">
        <v>98</v>
      </c>
      <c r="G157" s="63">
        <v>16</v>
      </c>
      <c r="H157" s="61"/>
      <c r="I157" s="71"/>
      <c r="J157" s="71"/>
      <c r="K157" s="71"/>
      <c r="L157" s="62"/>
      <c r="M157" s="62"/>
      <c r="N157" s="62"/>
      <c r="O157" s="62"/>
      <c r="P157" s="62"/>
      <c r="Q157" s="62"/>
    </row>
    <row r="158" spans="1:17" ht="14.4" customHeight="1" x14ac:dyDescent="0.25">
      <c r="A158" s="65">
        <v>25</v>
      </c>
      <c r="B158" s="69" t="s">
        <v>1270</v>
      </c>
      <c r="C158" s="74"/>
      <c r="D158" s="71"/>
      <c r="E158" s="70" t="s">
        <v>1248</v>
      </c>
      <c r="F158" s="70" t="s">
        <v>1161</v>
      </c>
      <c r="G158" s="63">
        <v>22</v>
      </c>
      <c r="H158" s="61"/>
      <c r="I158" s="72"/>
      <c r="J158" s="72"/>
      <c r="K158" s="72"/>
      <c r="L158" s="62"/>
      <c r="M158" s="62"/>
      <c r="N158" s="62"/>
      <c r="O158" s="62"/>
      <c r="P158" s="62"/>
      <c r="Q158" s="62"/>
    </row>
    <row r="159" spans="1:17" ht="14.4" customHeight="1" x14ac:dyDescent="0.25">
      <c r="A159" s="65">
        <v>26</v>
      </c>
      <c r="B159" s="69" t="s">
        <v>1237</v>
      </c>
      <c r="C159" s="74"/>
      <c r="D159" s="71"/>
      <c r="E159" s="75" t="s">
        <v>1248</v>
      </c>
      <c r="F159" s="70" t="s">
        <v>1161</v>
      </c>
      <c r="G159" s="63">
        <v>90</v>
      </c>
      <c r="H159" s="61"/>
      <c r="I159" s="76"/>
      <c r="J159" s="76"/>
      <c r="K159" s="76"/>
      <c r="L159" s="62"/>
      <c r="M159" s="62"/>
      <c r="N159" s="62"/>
      <c r="O159" s="62"/>
      <c r="P159" s="62"/>
      <c r="Q159" s="62"/>
    </row>
    <row r="160" spans="1:17" ht="14.4" customHeight="1" x14ac:dyDescent="0.25">
      <c r="A160" s="65">
        <v>27</v>
      </c>
      <c r="B160" s="69" t="s">
        <v>2204</v>
      </c>
      <c r="C160" s="74"/>
      <c r="D160" s="71"/>
      <c r="E160" s="75" t="s">
        <v>1248</v>
      </c>
      <c r="F160" s="70" t="s">
        <v>1161</v>
      </c>
      <c r="G160" s="63">
        <v>50</v>
      </c>
      <c r="H160" s="61"/>
      <c r="I160" s="76"/>
      <c r="J160" s="76"/>
      <c r="K160" s="76"/>
      <c r="L160" s="62"/>
      <c r="M160" s="62"/>
      <c r="N160" s="62"/>
      <c r="O160" s="62"/>
      <c r="P160" s="62"/>
      <c r="Q160" s="62"/>
    </row>
    <row r="161" spans="1:17" ht="14.4" customHeight="1" x14ac:dyDescent="0.25">
      <c r="A161" s="65">
        <v>28</v>
      </c>
      <c r="B161" s="69" t="s">
        <v>2205</v>
      </c>
      <c r="C161" s="74"/>
      <c r="D161" s="71"/>
      <c r="E161" s="70" t="s">
        <v>1248</v>
      </c>
      <c r="F161" s="70" t="s">
        <v>1161</v>
      </c>
      <c r="G161" s="63">
        <v>320</v>
      </c>
      <c r="H161" s="61"/>
      <c r="I161" s="72"/>
      <c r="J161" s="72"/>
      <c r="K161" s="72"/>
      <c r="L161" s="62"/>
      <c r="M161" s="62"/>
      <c r="N161" s="62"/>
      <c r="O161" s="62"/>
      <c r="P161" s="62"/>
      <c r="Q161" s="62"/>
    </row>
    <row r="162" spans="1:17" ht="14.4" customHeight="1" x14ac:dyDescent="0.25">
      <c r="A162" s="65">
        <v>29</v>
      </c>
      <c r="B162" s="69" t="s">
        <v>1238</v>
      </c>
      <c r="C162" s="74"/>
      <c r="D162" s="71"/>
      <c r="E162" s="75" t="s">
        <v>1248</v>
      </c>
      <c r="F162" s="70" t="s">
        <v>1161</v>
      </c>
      <c r="G162" s="63">
        <v>10</v>
      </c>
      <c r="H162" s="61"/>
      <c r="I162" s="76"/>
      <c r="J162" s="76"/>
      <c r="K162" s="76"/>
      <c r="L162" s="62"/>
      <c r="M162" s="62"/>
      <c r="N162" s="62"/>
      <c r="O162" s="62"/>
      <c r="P162" s="62"/>
      <c r="Q162" s="62"/>
    </row>
    <row r="163" spans="1:17" ht="14.4" customHeight="1" x14ac:dyDescent="0.25">
      <c r="A163" s="65">
        <v>30</v>
      </c>
      <c r="B163" s="69" t="s">
        <v>1241</v>
      </c>
      <c r="C163" s="74"/>
      <c r="D163" s="71"/>
      <c r="E163" s="70" t="s">
        <v>1248</v>
      </c>
      <c r="F163" s="70" t="s">
        <v>1161</v>
      </c>
      <c r="G163" s="63">
        <v>32</v>
      </c>
      <c r="H163" s="61"/>
      <c r="I163" s="72"/>
      <c r="J163" s="72"/>
      <c r="K163" s="72"/>
      <c r="L163" s="62"/>
      <c r="M163" s="62"/>
      <c r="N163" s="62"/>
      <c r="O163" s="62"/>
      <c r="P163" s="62"/>
      <c r="Q163" s="62"/>
    </row>
    <row r="164" spans="1:17" ht="14.4" customHeight="1" x14ac:dyDescent="0.25">
      <c r="A164" s="65">
        <v>31</v>
      </c>
      <c r="B164" s="69" t="s">
        <v>1242</v>
      </c>
      <c r="C164" s="74"/>
      <c r="D164" s="71"/>
      <c r="E164" s="75" t="s">
        <v>1248</v>
      </c>
      <c r="F164" s="70" t="s">
        <v>1161</v>
      </c>
      <c r="G164" s="63">
        <v>105</v>
      </c>
      <c r="H164" s="61"/>
      <c r="I164" s="76"/>
      <c r="J164" s="76"/>
      <c r="K164" s="76"/>
      <c r="L164" s="62"/>
      <c r="M164" s="62"/>
      <c r="N164" s="62"/>
      <c r="O164" s="62"/>
      <c r="P164" s="62"/>
      <c r="Q164" s="62"/>
    </row>
    <row r="165" spans="1:17" ht="26.4" x14ac:dyDescent="0.25">
      <c r="A165" s="65">
        <v>32</v>
      </c>
      <c r="B165" s="69" t="s">
        <v>1243</v>
      </c>
      <c r="C165" s="77" t="s">
        <v>1244</v>
      </c>
      <c r="D165" s="71"/>
      <c r="E165" s="73"/>
      <c r="F165" s="70" t="s">
        <v>13</v>
      </c>
      <c r="G165" s="63">
        <v>48</v>
      </c>
      <c r="H165" s="71"/>
      <c r="I165" s="71"/>
      <c r="J165" s="71"/>
      <c r="K165" s="71"/>
      <c r="L165" s="62"/>
      <c r="M165" s="62"/>
      <c r="N165" s="62"/>
      <c r="O165" s="62"/>
      <c r="P165" s="62"/>
      <c r="Q165" s="62"/>
    </row>
    <row r="166" spans="1:17" ht="26.4" x14ac:dyDescent="0.25">
      <c r="A166" s="65">
        <v>33</v>
      </c>
      <c r="B166" s="69" t="s">
        <v>1245</v>
      </c>
      <c r="C166" s="77" t="s">
        <v>1246</v>
      </c>
      <c r="D166" s="71"/>
      <c r="E166" s="73"/>
      <c r="F166" s="70" t="s">
        <v>13</v>
      </c>
      <c r="G166" s="63">
        <v>48</v>
      </c>
      <c r="H166" s="71"/>
      <c r="I166" s="71"/>
      <c r="J166" s="71"/>
      <c r="K166" s="71"/>
      <c r="L166" s="62"/>
      <c r="M166" s="62"/>
      <c r="N166" s="62"/>
      <c r="O166" s="62"/>
      <c r="P166" s="62"/>
      <c r="Q166" s="62"/>
    </row>
    <row r="167" spans="1:17" x14ac:dyDescent="0.25">
      <c r="A167" s="65">
        <v>34</v>
      </c>
      <c r="B167" s="69" t="s">
        <v>1249</v>
      </c>
      <c r="C167" s="74"/>
      <c r="D167" s="71"/>
      <c r="E167" s="73"/>
      <c r="F167" s="70" t="s">
        <v>1250</v>
      </c>
      <c r="G167" s="63">
        <v>182</v>
      </c>
      <c r="H167" s="71"/>
      <c r="I167" s="71"/>
      <c r="J167" s="71"/>
      <c r="K167" s="71"/>
      <c r="L167" s="62"/>
      <c r="M167" s="62"/>
      <c r="N167" s="62"/>
      <c r="O167" s="62"/>
      <c r="P167" s="62"/>
      <c r="Q167" s="62"/>
    </row>
    <row r="168" spans="1:17" x14ac:dyDescent="0.25">
      <c r="A168" s="65"/>
      <c r="B168" s="74"/>
      <c r="C168" s="74"/>
      <c r="D168" s="71"/>
      <c r="E168" s="73"/>
      <c r="F168" s="73"/>
      <c r="G168" s="63"/>
      <c r="H168" s="71"/>
      <c r="I168" s="71"/>
      <c r="J168" s="71"/>
      <c r="K168" s="71"/>
      <c r="L168" s="62"/>
      <c r="M168" s="62"/>
      <c r="N168" s="62"/>
      <c r="O168" s="62"/>
      <c r="P168" s="62"/>
      <c r="Q168" s="62"/>
    </row>
    <row r="169" spans="1:17" ht="13.8" x14ac:dyDescent="0.25">
      <c r="A169" s="65"/>
      <c r="B169" s="78" t="s">
        <v>2206</v>
      </c>
      <c r="C169" s="74"/>
      <c r="D169" s="71"/>
      <c r="E169" s="73"/>
      <c r="F169" s="73"/>
      <c r="G169" s="63"/>
      <c r="H169" s="71"/>
      <c r="I169" s="71"/>
      <c r="J169" s="71"/>
      <c r="K169" s="71"/>
      <c r="L169" s="62"/>
      <c r="M169" s="62"/>
      <c r="N169" s="62"/>
      <c r="O169" s="62"/>
      <c r="P169" s="62"/>
      <c r="Q169" s="62"/>
    </row>
    <row r="170" spans="1:17" x14ac:dyDescent="0.25">
      <c r="A170" s="65">
        <v>1</v>
      </c>
      <c r="B170" s="69" t="s">
        <v>2207</v>
      </c>
      <c r="C170" s="79" t="s">
        <v>2208</v>
      </c>
      <c r="D170" s="71"/>
      <c r="E170" s="73"/>
      <c r="F170" s="70" t="s">
        <v>98</v>
      </c>
      <c r="G170" s="63">
        <v>3</v>
      </c>
      <c r="H170" s="71"/>
      <c r="I170" s="71"/>
      <c r="J170" s="71"/>
      <c r="K170" s="71"/>
      <c r="L170" s="62"/>
      <c r="M170" s="62"/>
      <c r="N170" s="62"/>
      <c r="O170" s="62"/>
      <c r="P170" s="62"/>
      <c r="Q170" s="62"/>
    </row>
    <row r="171" spans="1:17" x14ac:dyDescent="0.25">
      <c r="A171" s="65">
        <v>2</v>
      </c>
      <c r="B171" s="69" t="s">
        <v>2209</v>
      </c>
      <c r="C171" s="79" t="s">
        <v>2210</v>
      </c>
      <c r="D171" s="71"/>
      <c r="E171" s="73"/>
      <c r="F171" s="70" t="s">
        <v>98</v>
      </c>
      <c r="G171" s="63">
        <v>4</v>
      </c>
      <c r="H171" s="71"/>
      <c r="I171" s="71"/>
      <c r="J171" s="71"/>
      <c r="K171" s="71"/>
      <c r="L171" s="62"/>
      <c r="M171" s="62"/>
      <c r="N171" s="62"/>
      <c r="O171" s="62"/>
      <c r="P171" s="62"/>
      <c r="Q171" s="62"/>
    </row>
    <row r="172" spans="1:17" x14ac:dyDescent="0.25">
      <c r="A172" s="65"/>
      <c r="B172" s="64"/>
      <c r="C172" s="62"/>
      <c r="D172" s="62"/>
      <c r="E172" s="65"/>
      <c r="F172" s="63"/>
      <c r="G172" s="65"/>
      <c r="H172" s="61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ht="13.8" x14ac:dyDescent="0.25">
      <c r="A173" s="65"/>
      <c r="B173" s="78" t="s">
        <v>2211</v>
      </c>
      <c r="C173" s="62"/>
      <c r="D173" s="62"/>
      <c r="E173" s="65"/>
      <c r="F173" s="63"/>
      <c r="G173" s="65"/>
      <c r="H173" s="61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x14ac:dyDescent="0.25">
      <c r="A174" s="65">
        <v>1</v>
      </c>
      <c r="B174" s="64" t="s">
        <v>1272</v>
      </c>
      <c r="C174" s="62" t="s">
        <v>1156</v>
      </c>
      <c r="D174" s="62"/>
      <c r="E174" s="65"/>
      <c r="F174" s="63" t="s">
        <v>1161</v>
      </c>
      <c r="G174" s="68">
        <v>140</v>
      </c>
      <c r="H174" s="61"/>
      <c r="I174" s="62"/>
      <c r="J174" s="62" t="s">
        <v>2947</v>
      </c>
      <c r="K174" s="62"/>
      <c r="L174" s="62"/>
      <c r="M174" s="62"/>
      <c r="N174" s="62"/>
      <c r="O174" s="62"/>
      <c r="P174" s="62"/>
      <c r="Q174" s="62"/>
    </row>
    <row r="175" spans="1:17" x14ac:dyDescent="0.25">
      <c r="A175" s="65">
        <v>2</v>
      </c>
      <c r="B175" s="64" t="s">
        <v>1273</v>
      </c>
      <c r="C175" s="62" t="s">
        <v>1156</v>
      </c>
      <c r="D175" s="62"/>
      <c r="E175" s="65"/>
      <c r="F175" s="63" t="s">
        <v>1161</v>
      </c>
      <c r="G175" s="68">
        <v>25</v>
      </c>
      <c r="H175" s="61"/>
      <c r="I175" s="62"/>
      <c r="J175" s="62" t="s">
        <v>2948</v>
      </c>
      <c r="K175" s="62"/>
      <c r="L175" s="62"/>
      <c r="M175" s="62"/>
      <c r="N175" s="62"/>
      <c r="O175" s="62"/>
      <c r="P175" s="62"/>
      <c r="Q175" s="62"/>
    </row>
    <row r="176" spans="1:17" x14ac:dyDescent="0.25">
      <c r="A176" s="65">
        <v>3</v>
      </c>
      <c r="B176" s="64" t="s">
        <v>1275</v>
      </c>
      <c r="C176" s="62" t="s">
        <v>1276</v>
      </c>
      <c r="D176" s="62"/>
      <c r="E176" s="65" t="s">
        <v>1286</v>
      </c>
      <c r="F176" s="63" t="s">
        <v>1161</v>
      </c>
      <c r="G176" s="68">
        <v>650</v>
      </c>
      <c r="H176" s="61"/>
      <c r="I176" s="62"/>
      <c r="J176" s="62" t="s">
        <v>2949</v>
      </c>
      <c r="K176" s="62"/>
      <c r="L176" s="62"/>
      <c r="M176" s="62"/>
      <c r="N176" s="62"/>
      <c r="O176" s="62"/>
      <c r="P176" s="62"/>
      <c r="Q176" s="62"/>
    </row>
    <row r="177" spans="1:17" x14ac:dyDescent="0.25">
      <c r="A177" s="65">
        <v>4</v>
      </c>
      <c r="B177" s="64" t="s">
        <v>1193</v>
      </c>
      <c r="C177" s="62" t="s">
        <v>1277</v>
      </c>
      <c r="D177" s="62"/>
      <c r="E177" s="65" t="s">
        <v>1214</v>
      </c>
      <c r="F177" s="63" t="s">
        <v>98</v>
      </c>
      <c r="G177" s="63">
        <v>8</v>
      </c>
      <c r="H177" s="61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x14ac:dyDescent="0.25">
      <c r="A178" s="65">
        <v>5</v>
      </c>
      <c r="B178" s="64" t="s">
        <v>1278</v>
      </c>
      <c r="C178" s="62" t="s">
        <v>1196</v>
      </c>
      <c r="D178" s="62"/>
      <c r="E178" s="65" t="s">
        <v>1159</v>
      </c>
      <c r="F178" s="63" t="s">
        <v>98</v>
      </c>
      <c r="G178" s="63">
        <v>4</v>
      </c>
      <c r="H178" s="61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x14ac:dyDescent="0.25">
      <c r="A179" s="65">
        <v>6</v>
      </c>
      <c r="B179" s="64" t="s">
        <v>1279</v>
      </c>
      <c r="C179" s="62" t="s">
        <v>1280</v>
      </c>
      <c r="D179" s="62"/>
      <c r="E179" s="65" t="s">
        <v>1215</v>
      </c>
      <c r="F179" s="63" t="s">
        <v>98</v>
      </c>
      <c r="G179" s="63">
        <v>4</v>
      </c>
      <c r="H179" s="61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x14ac:dyDescent="0.25">
      <c r="A180" s="65">
        <v>7</v>
      </c>
      <c r="B180" s="64" t="s">
        <v>1281</v>
      </c>
      <c r="C180" s="62" t="s">
        <v>1210</v>
      </c>
      <c r="D180" s="62"/>
      <c r="E180" s="65" t="s">
        <v>1215</v>
      </c>
      <c r="F180" s="63" t="s">
        <v>98</v>
      </c>
      <c r="G180" s="63">
        <v>2</v>
      </c>
      <c r="H180" s="61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1:17" x14ac:dyDescent="0.25">
      <c r="A181" s="65">
        <v>8</v>
      </c>
      <c r="B181" s="64" t="s">
        <v>1282</v>
      </c>
      <c r="C181" s="62"/>
      <c r="D181" s="62"/>
      <c r="E181" s="65"/>
      <c r="F181" s="63" t="s">
        <v>98</v>
      </c>
      <c r="G181" s="63">
        <v>4</v>
      </c>
      <c r="H181" s="61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x14ac:dyDescent="0.25">
      <c r="A182" s="65">
        <v>9</v>
      </c>
      <c r="B182" s="64" t="s">
        <v>1283</v>
      </c>
      <c r="C182" s="62"/>
      <c r="D182" s="62"/>
      <c r="E182" s="65" t="s">
        <v>1248</v>
      </c>
      <c r="F182" s="63" t="s">
        <v>1161</v>
      </c>
      <c r="G182" s="63">
        <v>140</v>
      </c>
      <c r="H182" s="61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x14ac:dyDescent="0.25">
      <c r="A183" s="65">
        <v>10</v>
      </c>
      <c r="B183" s="64" t="s">
        <v>1284</v>
      </c>
      <c r="C183" s="62"/>
      <c r="D183" s="62"/>
      <c r="E183" s="65" t="s">
        <v>1248</v>
      </c>
      <c r="F183" s="63" t="s">
        <v>1161</v>
      </c>
      <c r="G183" s="63">
        <v>25</v>
      </c>
      <c r="H183" s="61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x14ac:dyDescent="0.25">
      <c r="A184" s="65">
        <v>11</v>
      </c>
      <c r="B184" s="64" t="s">
        <v>1285</v>
      </c>
      <c r="C184" s="62"/>
      <c r="D184" s="62"/>
      <c r="E184" s="65" t="s">
        <v>1248</v>
      </c>
      <c r="F184" s="63" t="s">
        <v>1161</v>
      </c>
      <c r="G184" s="63">
        <v>650</v>
      </c>
      <c r="H184" s="61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1:17" x14ac:dyDescent="0.25">
      <c r="A185" s="65">
        <v>12</v>
      </c>
      <c r="B185" s="64" t="s">
        <v>1243</v>
      </c>
      <c r="C185" s="62" t="s">
        <v>1244</v>
      </c>
      <c r="D185" s="62"/>
      <c r="E185" s="65"/>
      <c r="F185" s="63" t="s">
        <v>1287</v>
      </c>
      <c r="G185" s="63">
        <v>14.3</v>
      </c>
      <c r="H185" s="61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1:17" x14ac:dyDescent="0.25">
      <c r="A186" s="65">
        <v>13</v>
      </c>
      <c r="B186" s="64" t="s">
        <v>1245</v>
      </c>
      <c r="C186" s="62" t="s">
        <v>1246</v>
      </c>
      <c r="D186" s="62"/>
      <c r="E186" s="65"/>
      <c r="F186" s="63" t="s">
        <v>1287</v>
      </c>
      <c r="G186" s="63">
        <v>14.3</v>
      </c>
      <c r="H186" s="61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1:17" x14ac:dyDescent="0.25">
      <c r="A187" s="65">
        <v>14</v>
      </c>
      <c r="B187" s="64" t="s">
        <v>1249</v>
      </c>
      <c r="C187" s="62"/>
      <c r="D187" s="62"/>
      <c r="E187" s="65"/>
      <c r="F187" s="63" t="s">
        <v>1250</v>
      </c>
      <c r="G187" s="63">
        <v>55</v>
      </c>
      <c r="H187" s="61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1:17" x14ac:dyDescent="0.25">
      <c r="A188" s="65"/>
      <c r="B188" s="64"/>
      <c r="C188" s="62"/>
      <c r="D188" s="62"/>
      <c r="E188" s="65"/>
      <c r="F188" s="63"/>
      <c r="G188" s="65"/>
      <c r="H188" s="61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1:17" ht="13.8" x14ac:dyDescent="0.25">
      <c r="A189" s="65"/>
      <c r="B189" s="80" t="s">
        <v>2212</v>
      </c>
      <c r="C189" s="62"/>
      <c r="D189" s="62"/>
      <c r="E189" s="65"/>
      <c r="F189" s="63"/>
      <c r="G189" s="65"/>
      <c r="H189" s="61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1:17" x14ac:dyDescent="0.25">
      <c r="A190" s="65">
        <v>1</v>
      </c>
      <c r="B190" s="64" t="s">
        <v>2213</v>
      </c>
      <c r="C190" s="62" t="s">
        <v>2214</v>
      </c>
      <c r="D190" s="62"/>
      <c r="E190" s="63" t="s">
        <v>2215</v>
      </c>
      <c r="F190" s="63" t="s">
        <v>98</v>
      </c>
      <c r="G190" s="63">
        <v>1</v>
      </c>
      <c r="H190" s="61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1:17" x14ac:dyDescent="0.25">
      <c r="A191" s="65">
        <v>2</v>
      </c>
      <c r="B191" s="64" t="s">
        <v>2216</v>
      </c>
      <c r="C191" s="62" t="s">
        <v>2217</v>
      </c>
      <c r="D191" s="62"/>
      <c r="E191" s="63" t="s">
        <v>2215</v>
      </c>
      <c r="F191" s="63" t="s">
        <v>98</v>
      </c>
      <c r="G191" s="63">
        <v>1</v>
      </c>
      <c r="H191" s="61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1:17" x14ac:dyDescent="0.25">
      <c r="A192" s="65">
        <v>3</v>
      </c>
      <c r="B192" s="64" t="s">
        <v>2218</v>
      </c>
      <c r="C192" s="62"/>
      <c r="D192" s="62"/>
      <c r="E192" s="63" t="s">
        <v>2219</v>
      </c>
      <c r="F192" s="63" t="s">
        <v>98</v>
      </c>
      <c r="G192" s="63">
        <v>1</v>
      </c>
      <c r="H192" s="61"/>
      <c r="I192" s="62"/>
      <c r="J192" s="62" t="s">
        <v>2220</v>
      </c>
      <c r="K192" s="62"/>
      <c r="L192" s="62"/>
      <c r="M192" s="62"/>
      <c r="N192" s="62"/>
      <c r="O192" s="62"/>
      <c r="P192" s="62"/>
      <c r="Q192" s="62"/>
    </row>
    <row r="193" spans="1:17" x14ac:dyDescent="0.25">
      <c r="A193" s="65">
        <v>4</v>
      </c>
      <c r="B193" s="64" t="s">
        <v>2221</v>
      </c>
      <c r="C193" s="62"/>
      <c r="D193" s="62"/>
      <c r="E193" s="63" t="s">
        <v>2219</v>
      </c>
      <c r="F193" s="63" t="s">
        <v>98</v>
      </c>
      <c r="G193" s="63">
        <v>1</v>
      </c>
      <c r="H193" s="61"/>
      <c r="I193" s="62"/>
      <c r="J193" s="62" t="s">
        <v>2220</v>
      </c>
      <c r="K193" s="62"/>
      <c r="L193" s="62"/>
      <c r="M193" s="62"/>
      <c r="N193" s="62"/>
      <c r="O193" s="62"/>
      <c r="P193" s="62"/>
      <c r="Q193" s="62"/>
    </row>
    <row r="194" spans="1:17" x14ac:dyDescent="0.25">
      <c r="A194" s="65">
        <v>5</v>
      </c>
      <c r="B194" s="64" t="s">
        <v>2222</v>
      </c>
      <c r="C194" s="62" t="s">
        <v>2214</v>
      </c>
      <c r="D194" s="62"/>
      <c r="E194" s="63" t="s">
        <v>2215</v>
      </c>
      <c r="F194" s="63" t="s">
        <v>98</v>
      </c>
      <c r="G194" s="63">
        <v>1</v>
      </c>
      <c r="H194" s="61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1:17" x14ac:dyDescent="0.25">
      <c r="A195" s="65">
        <v>6</v>
      </c>
      <c r="B195" s="64" t="s">
        <v>2223</v>
      </c>
      <c r="C195" s="62"/>
      <c r="D195" s="62"/>
      <c r="E195" s="63" t="s">
        <v>2219</v>
      </c>
      <c r="F195" s="63" t="s">
        <v>98</v>
      </c>
      <c r="G195" s="63">
        <v>1</v>
      </c>
      <c r="H195" s="61"/>
      <c r="I195" s="62"/>
      <c r="J195" s="62" t="s">
        <v>2220</v>
      </c>
      <c r="K195" s="62"/>
      <c r="L195" s="62"/>
      <c r="M195" s="62"/>
      <c r="N195" s="62"/>
      <c r="O195" s="62"/>
      <c r="P195" s="62"/>
      <c r="Q195" s="62"/>
    </row>
    <row r="196" spans="1:17" x14ac:dyDescent="0.25">
      <c r="A196" s="65">
        <v>7</v>
      </c>
      <c r="B196" s="64" t="s">
        <v>2224</v>
      </c>
      <c r="C196" s="62"/>
      <c r="D196" s="62"/>
      <c r="E196" s="63" t="s">
        <v>2219</v>
      </c>
      <c r="F196" s="63" t="s">
        <v>98</v>
      </c>
      <c r="G196" s="63">
        <v>1</v>
      </c>
      <c r="H196" s="61"/>
      <c r="I196" s="62"/>
      <c r="J196" s="62" t="s">
        <v>2220</v>
      </c>
      <c r="K196" s="62"/>
      <c r="L196" s="62"/>
      <c r="M196" s="62"/>
      <c r="N196" s="62"/>
      <c r="O196" s="62"/>
      <c r="P196" s="62"/>
      <c r="Q196" s="62"/>
    </row>
    <row r="197" spans="1:17" x14ac:dyDescent="0.25">
      <c r="A197" s="65">
        <v>8</v>
      </c>
      <c r="B197" s="64" t="s">
        <v>2225</v>
      </c>
      <c r="C197" s="62" t="s">
        <v>1140</v>
      </c>
      <c r="D197" s="62"/>
      <c r="E197" s="63"/>
      <c r="F197" s="63" t="s">
        <v>1161</v>
      </c>
      <c r="G197" s="63">
        <v>120</v>
      </c>
      <c r="H197" s="61"/>
      <c r="I197" s="62"/>
      <c r="J197" s="62" t="s">
        <v>2950</v>
      </c>
      <c r="K197" s="62"/>
      <c r="L197" s="62"/>
      <c r="M197" s="62"/>
      <c r="N197" s="62"/>
      <c r="O197" s="62"/>
      <c r="P197" s="62"/>
      <c r="Q197" s="62"/>
    </row>
    <row r="198" spans="1:17" x14ac:dyDescent="0.25">
      <c r="A198" s="65">
        <v>9</v>
      </c>
      <c r="B198" s="64" t="s">
        <v>1138</v>
      </c>
      <c r="C198" s="62" t="s">
        <v>1140</v>
      </c>
      <c r="D198" s="62"/>
      <c r="E198" s="63"/>
      <c r="F198" s="63"/>
      <c r="G198" s="63">
        <v>36</v>
      </c>
      <c r="H198" s="61"/>
      <c r="I198" s="62"/>
      <c r="J198" s="62" t="s">
        <v>2951</v>
      </c>
      <c r="K198" s="62"/>
      <c r="L198" s="62"/>
      <c r="M198" s="62"/>
      <c r="N198" s="62"/>
      <c r="O198" s="62"/>
      <c r="P198" s="62"/>
      <c r="Q198" s="62"/>
    </row>
    <row r="199" spans="1:17" x14ac:dyDescent="0.25">
      <c r="A199" s="65">
        <v>10</v>
      </c>
      <c r="B199" s="64" t="s">
        <v>1139</v>
      </c>
      <c r="C199" s="62" t="s">
        <v>1140</v>
      </c>
      <c r="D199" s="62"/>
      <c r="E199" s="63"/>
      <c r="F199" s="63" t="s">
        <v>1161</v>
      </c>
      <c r="G199" s="63">
        <v>84</v>
      </c>
      <c r="H199" s="61"/>
      <c r="I199" s="62"/>
      <c r="J199" s="62" t="s">
        <v>2952</v>
      </c>
      <c r="K199" s="62"/>
      <c r="L199" s="62"/>
      <c r="M199" s="62"/>
      <c r="N199" s="62"/>
      <c r="O199" s="62"/>
      <c r="P199" s="62"/>
      <c r="Q199" s="62"/>
    </row>
    <row r="200" spans="1:17" x14ac:dyDescent="0.25">
      <c r="A200" s="65">
        <v>11</v>
      </c>
      <c r="B200" s="64" t="s">
        <v>1147</v>
      </c>
      <c r="C200" s="62" t="s">
        <v>1140</v>
      </c>
      <c r="D200" s="62"/>
      <c r="E200" s="63"/>
      <c r="F200" s="63" t="s">
        <v>1161</v>
      </c>
      <c r="G200" s="68">
        <v>20</v>
      </c>
      <c r="H200" s="61"/>
      <c r="I200" s="62"/>
      <c r="J200" s="62" t="s">
        <v>2953</v>
      </c>
      <c r="K200" s="62"/>
      <c r="L200" s="62"/>
      <c r="M200" s="62"/>
      <c r="N200" s="62"/>
      <c r="O200" s="62"/>
      <c r="P200" s="62"/>
      <c r="Q200" s="62"/>
    </row>
    <row r="201" spans="1:17" x14ac:dyDescent="0.25">
      <c r="A201" s="65">
        <v>12</v>
      </c>
      <c r="B201" s="64" t="s">
        <v>1255</v>
      </c>
      <c r="C201" s="62" t="s">
        <v>1156</v>
      </c>
      <c r="D201" s="62"/>
      <c r="E201" s="63"/>
      <c r="F201" s="63" t="s">
        <v>1161</v>
      </c>
      <c r="G201" s="68">
        <v>5</v>
      </c>
      <c r="H201" s="61"/>
      <c r="I201" s="62"/>
      <c r="J201" s="62" t="s">
        <v>2954</v>
      </c>
      <c r="K201" s="62"/>
      <c r="L201" s="62"/>
      <c r="M201" s="62"/>
      <c r="N201" s="62"/>
      <c r="O201" s="62"/>
      <c r="P201" s="62"/>
      <c r="Q201" s="62"/>
    </row>
    <row r="202" spans="1:17" x14ac:dyDescent="0.25">
      <c r="A202" s="65">
        <v>13</v>
      </c>
      <c r="B202" s="64" t="s">
        <v>1273</v>
      </c>
      <c r="C202" s="62" t="s">
        <v>1156</v>
      </c>
      <c r="D202" s="62"/>
      <c r="E202" s="63"/>
      <c r="F202" s="63" t="s">
        <v>1161</v>
      </c>
      <c r="G202" s="63">
        <v>10</v>
      </c>
      <c r="H202" s="61"/>
      <c r="I202" s="62"/>
      <c r="J202" s="62" t="s">
        <v>2955</v>
      </c>
      <c r="K202" s="62"/>
      <c r="L202" s="62"/>
      <c r="M202" s="62"/>
      <c r="N202" s="62"/>
      <c r="O202" s="62"/>
      <c r="P202" s="62"/>
      <c r="Q202" s="62"/>
    </row>
    <row r="203" spans="1:17" x14ac:dyDescent="0.25">
      <c r="A203" s="65">
        <v>14</v>
      </c>
      <c r="B203" s="64" t="s">
        <v>1197</v>
      </c>
      <c r="C203" s="62" t="s">
        <v>1196</v>
      </c>
      <c r="D203" s="62"/>
      <c r="E203" s="63" t="s">
        <v>1159</v>
      </c>
      <c r="F203" s="63" t="s">
        <v>98</v>
      </c>
      <c r="G203" s="63">
        <v>2</v>
      </c>
      <c r="H203" s="61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1:17" x14ac:dyDescent="0.25">
      <c r="A204" s="65">
        <v>15</v>
      </c>
      <c r="B204" s="64" t="s">
        <v>1200</v>
      </c>
      <c r="C204" s="62" t="s">
        <v>1196</v>
      </c>
      <c r="D204" s="62"/>
      <c r="E204" s="63" t="s">
        <v>1159</v>
      </c>
      <c r="F204" s="63" t="s">
        <v>98</v>
      </c>
      <c r="G204" s="63">
        <v>2</v>
      </c>
      <c r="H204" s="61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1:17" x14ac:dyDescent="0.25">
      <c r="A205" s="65">
        <v>16</v>
      </c>
      <c r="B205" s="64" t="s">
        <v>1201</v>
      </c>
      <c r="C205" s="62" t="s">
        <v>1196</v>
      </c>
      <c r="D205" s="62"/>
      <c r="E205" s="63" t="s">
        <v>1159</v>
      </c>
      <c r="F205" s="63" t="s">
        <v>98</v>
      </c>
      <c r="G205" s="63">
        <v>2</v>
      </c>
      <c r="H205" s="61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1:17" x14ac:dyDescent="0.25">
      <c r="A206" s="65">
        <v>17</v>
      </c>
      <c r="B206" s="64" t="s">
        <v>1202</v>
      </c>
      <c r="C206" s="62" t="s">
        <v>1196</v>
      </c>
      <c r="D206" s="62"/>
      <c r="E206" s="63" t="s">
        <v>1159</v>
      </c>
      <c r="F206" s="63" t="s">
        <v>98</v>
      </c>
      <c r="G206" s="63">
        <v>4</v>
      </c>
      <c r="H206" s="61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1:17" x14ac:dyDescent="0.25">
      <c r="A207" s="65">
        <v>18</v>
      </c>
      <c r="B207" s="64" t="s">
        <v>1203</v>
      </c>
      <c r="C207" s="62" t="s">
        <v>1196</v>
      </c>
      <c r="D207" s="62"/>
      <c r="E207" s="63" t="s">
        <v>1159</v>
      </c>
      <c r="F207" s="63" t="s">
        <v>98</v>
      </c>
      <c r="G207" s="63">
        <v>4</v>
      </c>
      <c r="H207" s="61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1:17" x14ac:dyDescent="0.25">
      <c r="A208" s="65">
        <v>19</v>
      </c>
      <c r="B208" s="64" t="s">
        <v>2226</v>
      </c>
      <c r="C208" s="62"/>
      <c r="D208" s="62"/>
      <c r="E208" s="65"/>
      <c r="F208" s="63" t="s">
        <v>98</v>
      </c>
      <c r="G208" s="63">
        <v>1</v>
      </c>
      <c r="H208" s="61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1:17" x14ac:dyDescent="0.25">
      <c r="A209" s="65">
        <v>20</v>
      </c>
      <c r="B209" s="64" t="s">
        <v>2227</v>
      </c>
      <c r="C209" s="62"/>
      <c r="D209" s="62"/>
      <c r="E209" s="65"/>
      <c r="F209" s="63" t="s">
        <v>98</v>
      </c>
      <c r="G209" s="63">
        <v>1</v>
      </c>
      <c r="H209" s="61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1:17" x14ac:dyDescent="0.25">
      <c r="A210" s="65">
        <v>21</v>
      </c>
      <c r="B210" s="64" t="s">
        <v>2228</v>
      </c>
      <c r="C210" s="62"/>
      <c r="D210" s="62"/>
      <c r="E210" s="65"/>
      <c r="F210" s="63" t="s">
        <v>98</v>
      </c>
      <c r="G210" s="63">
        <v>1</v>
      </c>
      <c r="H210" s="61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1:17" x14ac:dyDescent="0.25">
      <c r="A211" s="65">
        <v>22</v>
      </c>
      <c r="B211" s="64" t="s">
        <v>2229</v>
      </c>
      <c r="C211" s="62"/>
      <c r="D211" s="62"/>
      <c r="E211" s="65"/>
      <c r="F211" s="63" t="s">
        <v>98</v>
      </c>
      <c r="G211" s="63">
        <v>2</v>
      </c>
      <c r="H211" s="61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1:17" x14ac:dyDescent="0.25">
      <c r="A212" s="65">
        <v>23</v>
      </c>
      <c r="B212" s="64" t="s">
        <v>2230</v>
      </c>
      <c r="C212" s="62"/>
      <c r="D212" s="62"/>
      <c r="E212" s="73"/>
      <c r="F212" s="81" t="s">
        <v>98</v>
      </c>
      <c r="G212" s="82">
        <v>2</v>
      </c>
      <c r="H212" s="71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1:17" x14ac:dyDescent="0.25">
      <c r="A213" s="65">
        <v>24</v>
      </c>
      <c r="B213" s="64" t="s">
        <v>2231</v>
      </c>
      <c r="C213" s="62"/>
      <c r="D213" s="62"/>
      <c r="E213" s="70" t="s">
        <v>1248</v>
      </c>
      <c r="F213" s="81" t="s">
        <v>1161</v>
      </c>
      <c r="G213" s="63">
        <v>120</v>
      </c>
      <c r="H213" s="7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1:17" x14ac:dyDescent="0.25">
      <c r="A214" s="65">
        <v>25</v>
      </c>
      <c r="B214" s="64" t="s">
        <v>2232</v>
      </c>
      <c r="C214" s="62"/>
      <c r="D214" s="62"/>
      <c r="E214" s="70" t="s">
        <v>1248</v>
      </c>
      <c r="F214" s="81" t="s">
        <v>1161</v>
      </c>
      <c r="G214" s="63">
        <v>36</v>
      </c>
      <c r="H214" s="7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1:17" x14ac:dyDescent="0.25">
      <c r="A215" s="65">
        <v>26</v>
      </c>
      <c r="B215" s="64" t="s">
        <v>2233</v>
      </c>
      <c r="C215" s="62"/>
      <c r="D215" s="62"/>
      <c r="E215" s="70" t="s">
        <v>1248</v>
      </c>
      <c r="F215" s="81" t="s">
        <v>1161</v>
      </c>
      <c r="G215" s="63">
        <v>84</v>
      </c>
      <c r="H215" s="7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1:17" x14ac:dyDescent="0.25">
      <c r="A216" s="65">
        <v>27</v>
      </c>
      <c r="B216" s="64" t="s">
        <v>2234</v>
      </c>
      <c r="C216" s="62"/>
      <c r="D216" s="62"/>
      <c r="E216" s="70" t="s">
        <v>1248</v>
      </c>
      <c r="F216" s="81" t="s">
        <v>1161</v>
      </c>
      <c r="G216" s="63">
        <v>20</v>
      </c>
      <c r="H216" s="7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1:17" x14ac:dyDescent="0.25">
      <c r="A217" s="65">
        <v>28</v>
      </c>
      <c r="B217" s="64" t="s">
        <v>2235</v>
      </c>
      <c r="C217" s="62"/>
      <c r="D217" s="62"/>
      <c r="E217" s="70" t="s">
        <v>1248</v>
      </c>
      <c r="F217" s="81" t="s">
        <v>1161</v>
      </c>
      <c r="G217" s="63">
        <v>5</v>
      </c>
      <c r="H217" s="7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1:17" x14ac:dyDescent="0.25">
      <c r="A218" s="65">
        <v>29</v>
      </c>
      <c r="B218" s="64" t="s">
        <v>2236</v>
      </c>
      <c r="C218" s="62"/>
      <c r="D218" s="62"/>
      <c r="E218" s="75" t="s">
        <v>1248</v>
      </c>
      <c r="F218" s="81" t="s">
        <v>1161</v>
      </c>
      <c r="G218" s="63">
        <v>10</v>
      </c>
      <c r="H218" s="76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1:17" x14ac:dyDescent="0.25">
      <c r="A219" s="65">
        <v>30</v>
      </c>
      <c r="B219" s="64" t="s">
        <v>1231</v>
      </c>
      <c r="C219" s="62" t="s">
        <v>1232</v>
      </c>
      <c r="D219" s="62"/>
      <c r="E219" s="73"/>
      <c r="F219" s="81" t="s">
        <v>98</v>
      </c>
      <c r="G219" s="63">
        <v>8</v>
      </c>
      <c r="H219" s="71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1:17" ht="15.6" x14ac:dyDescent="0.25">
      <c r="A220" s="65">
        <v>31</v>
      </c>
      <c r="B220" s="64" t="s">
        <v>1243</v>
      </c>
      <c r="C220" s="62" t="s">
        <v>1244</v>
      </c>
      <c r="D220" s="62"/>
      <c r="E220" s="73"/>
      <c r="F220" s="83" t="s">
        <v>2237</v>
      </c>
      <c r="G220" s="63">
        <v>85.4</v>
      </c>
      <c r="H220" s="71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1:17" ht="15.6" x14ac:dyDescent="0.25">
      <c r="A221" s="65">
        <v>32</v>
      </c>
      <c r="B221" s="64" t="s">
        <v>1245</v>
      </c>
      <c r="C221" s="62" t="s">
        <v>1246</v>
      </c>
      <c r="D221" s="62"/>
      <c r="E221" s="73"/>
      <c r="F221" s="83" t="s">
        <v>2237</v>
      </c>
      <c r="G221" s="63">
        <v>85.4</v>
      </c>
      <c r="H221" s="71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1:17" x14ac:dyDescent="0.25">
      <c r="A222" s="65">
        <v>33</v>
      </c>
      <c r="B222" s="64" t="s">
        <v>1249</v>
      </c>
      <c r="C222" s="62"/>
      <c r="D222" s="62"/>
      <c r="E222" s="73"/>
      <c r="F222" s="81" t="s">
        <v>1250</v>
      </c>
      <c r="G222" s="63">
        <v>93</v>
      </c>
      <c r="H222" s="71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1:17" x14ac:dyDescent="0.25">
      <c r="A223" s="65"/>
      <c r="B223" s="64"/>
      <c r="C223" s="62"/>
      <c r="D223" s="62"/>
      <c r="E223" s="65"/>
      <c r="F223" s="63"/>
      <c r="G223" s="63"/>
      <c r="H223" s="61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1:17" x14ac:dyDescent="0.25">
      <c r="A224" s="65"/>
      <c r="B224" s="64"/>
      <c r="C224" s="62"/>
      <c r="D224" s="62"/>
      <c r="E224" s="65"/>
      <c r="F224" s="63"/>
      <c r="G224" s="65"/>
      <c r="H224" s="61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1:17" ht="13.8" x14ac:dyDescent="0.25">
      <c r="A225" s="65"/>
      <c r="B225" s="78" t="s">
        <v>2238</v>
      </c>
      <c r="C225" s="71"/>
      <c r="D225" s="71"/>
      <c r="E225" s="73"/>
      <c r="F225" s="73"/>
      <c r="G225" s="73"/>
      <c r="H225" s="71"/>
      <c r="I225" s="71"/>
      <c r="J225" s="71"/>
      <c r="K225" s="71"/>
      <c r="L225" s="74"/>
      <c r="M225" s="74"/>
      <c r="N225" s="62"/>
      <c r="O225" s="62"/>
      <c r="P225" s="62"/>
      <c r="Q225" s="62"/>
    </row>
    <row r="226" spans="1:17" ht="14.4" customHeight="1" x14ac:dyDescent="0.25">
      <c r="A226" s="65">
        <v>1</v>
      </c>
      <c r="B226" s="69" t="s">
        <v>2239</v>
      </c>
      <c r="C226" s="72" t="s">
        <v>2240</v>
      </c>
      <c r="D226" s="71"/>
      <c r="E226" s="70" t="s">
        <v>2219</v>
      </c>
      <c r="F226" s="70" t="s">
        <v>98</v>
      </c>
      <c r="G226" s="84">
        <v>5</v>
      </c>
      <c r="H226" s="61"/>
      <c r="I226" s="72"/>
      <c r="J226" s="72"/>
      <c r="K226" s="72"/>
      <c r="L226" s="62"/>
      <c r="M226" s="62"/>
      <c r="N226" s="62"/>
      <c r="O226" s="62"/>
      <c r="P226" s="62"/>
      <c r="Q226" s="62"/>
    </row>
    <row r="227" spans="1:17" ht="14.4" customHeight="1" x14ac:dyDescent="0.25">
      <c r="A227" s="65">
        <v>2</v>
      </c>
      <c r="B227" s="69" t="s">
        <v>2241</v>
      </c>
      <c r="C227" s="72" t="s">
        <v>2242</v>
      </c>
      <c r="D227" s="71"/>
      <c r="E227" s="70" t="s">
        <v>2219</v>
      </c>
      <c r="F227" s="70" t="s">
        <v>98</v>
      </c>
      <c r="G227" s="84">
        <v>5</v>
      </c>
      <c r="H227" s="61"/>
      <c r="I227" s="72"/>
      <c r="J227" s="72"/>
      <c r="K227" s="72"/>
      <c r="L227" s="62"/>
      <c r="M227" s="62"/>
      <c r="N227" s="62"/>
      <c r="O227" s="62"/>
      <c r="P227" s="62"/>
      <c r="Q227" s="62"/>
    </row>
    <row r="228" spans="1:17" ht="14.4" customHeight="1" x14ac:dyDescent="0.25">
      <c r="A228" s="65">
        <v>3</v>
      </c>
      <c r="B228" s="69" t="s">
        <v>2243</v>
      </c>
      <c r="C228" s="71"/>
      <c r="D228" s="71"/>
      <c r="E228" s="70" t="s">
        <v>2219</v>
      </c>
      <c r="F228" s="70" t="s">
        <v>98</v>
      </c>
      <c r="G228" s="84">
        <v>10</v>
      </c>
      <c r="H228" s="61"/>
      <c r="I228" s="72"/>
      <c r="J228" s="72"/>
      <c r="K228" s="72"/>
      <c r="L228" s="62"/>
      <c r="M228" s="62"/>
      <c r="N228" s="62"/>
      <c r="O228" s="62"/>
      <c r="P228" s="62"/>
      <c r="Q228" s="62"/>
    </row>
    <row r="229" spans="1:17" ht="14.4" customHeight="1" x14ac:dyDescent="0.25">
      <c r="A229" s="65">
        <v>4</v>
      </c>
      <c r="B229" s="69" t="s">
        <v>2244</v>
      </c>
      <c r="C229" s="71"/>
      <c r="D229" s="71"/>
      <c r="E229" s="70" t="s">
        <v>2219</v>
      </c>
      <c r="F229" s="70" t="s">
        <v>98</v>
      </c>
      <c r="G229" s="84">
        <v>10</v>
      </c>
      <c r="H229" s="61"/>
      <c r="I229" s="72"/>
      <c r="J229" s="72"/>
      <c r="K229" s="72"/>
      <c r="L229" s="62"/>
      <c r="M229" s="62"/>
      <c r="N229" s="62"/>
      <c r="O229" s="62"/>
      <c r="P229" s="62"/>
      <c r="Q229" s="62"/>
    </row>
    <row r="230" spans="1:17" x14ac:dyDescent="0.25">
      <c r="A230" s="65"/>
      <c r="B230" s="64"/>
      <c r="C230" s="62"/>
      <c r="D230" s="62"/>
      <c r="E230" s="65"/>
      <c r="F230" s="63"/>
      <c r="G230" s="65"/>
      <c r="H230" s="61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1:17" ht="13.8" x14ac:dyDescent="0.25">
      <c r="A231" s="65"/>
      <c r="B231" s="78" t="s">
        <v>2245</v>
      </c>
      <c r="C231" s="62"/>
      <c r="D231" s="62"/>
      <c r="E231" s="65"/>
      <c r="F231" s="63"/>
      <c r="G231" s="65"/>
      <c r="H231" s="61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1:17" ht="26.4" x14ac:dyDescent="0.25">
      <c r="A232" s="65">
        <v>1</v>
      </c>
      <c r="B232" s="85" t="s">
        <v>2246</v>
      </c>
      <c r="C232" s="62" t="s">
        <v>2247</v>
      </c>
      <c r="D232" s="62"/>
      <c r="E232" s="65" t="s">
        <v>2219</v>
      </c>
      <c r="F232" s="63" t="s">
        <v>1162</v>
      </c>
      <c r="G232" s="65">
        <v>1</v>
      </c>
      <c r="H232" s="61"/>
      <c r="I232" s="62"/>
      <c r="J232" s="86" t="s">
        <v>2220</v>
      </c>
      <c r="K232" s="62"/>
      <c r="L232" s="62"/>
      <c r="M232" s="62"/>
      <c r="N232" s="62"/>
      <c r="O232" s="62"/>
      <c r="P232" s="62"/>
      <c r="Q232" s="62"/>
    </row>
    <row r="233" spans="1:17" x14ac:dyDescent="0.25">
      <c r="A233" s="65">
        <v>2</v>
      </c>
      <c r="B233" s="85" t="s">
        <v>2248</v>
      </c>
      <c r="C233" s="62" t="s">
        <v>2249</v>
      </c>
      <c r="D233" s="62"/>
      <c r="E233" s="65" t="s">
        <v>2250</v>
      </c>
      <c r="F233" s="63" t="s">
        <v>98</v>
      </c>
      <c r="G233" s="65">
        <v>80</v>
      </c>
      <c r="H233" s="61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1:17" x14ac:dyDescent="0.25">
      <c r="A234" s="65">
        <v>3</v>
      </c>
      <c r="B234" s="85" t="s">
        <v>2251</v>
      </c>
      <c r="C234" s="62"/>
      <c r="D234" s="62"/>
      <c r="E234" s="65" t="s">
        <v>2250</v>
      </c>
      <c r="F234" s="63" t="s">
        <v>98</v>
      </c>
      <c r="G234" s="65">
        <v>80</v>
      </c>
      <c r="H234" s="61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1:17" x14ac:dyDescent="0.25">
      <c r="A235" s="65">
        <v>4</v>
      </c>
      <c r="B235" s="85" t="s">
        <v>2252</v>
      </c>
      <c r="C235" s="62" t="s">
        <v>2253</v>
      </c>
      <c r="D235" s="62"/>
      <c r="E235" s="65" t="s">
        <v>2254</v>
      </c>
      <c r="F235" s="63" t="s">
        <v>1161</v>
      </c>
      <c r="G235" s="65">
        <v>40</v>
      </c>
      <c r="H235" s="61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1:17" x14ac:dyDescent="0.25">
      <c r="A236" s="65">
        <v>5</v>
      </c>
      <c r="B236" s="85" t="s">
        <v>2255</v>
      </c>
      <c r="C236" s="62" t="s">
        <v>2256</v>
      </c>
      <c r="D236" s="62"/>
      <c r="E236" s="65"/>
      <c r="F236" s="63" t="s">
        <v>98</v>
      </c>
      <c r="G236" s="65">
        <v>4</v>
      </c>
      <c r="H236" s="61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1:17" x14ac:dyDescent="0.25">
      <c r="A237" s="65">
        <v>6</v>
      </c>
      <c r="B237" s="85" t="s">
        <v>2257</v>
      </c>
      <c r="C237" s="62"/>
      <c r="D237" s="62"/>
      <c r="E237" s="65"/>
      <c r="F237" s="63" t="s">
        <v>98</v>
      </c>
      <c r="G237" s="65">
        <v>4</v>
      </c>
      <c r="H237" s="61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1:17" x14ac:dyDescent="0.25">
      <c r="A238" s="65">
        <v>7</v>
      </c>
      <c r="B238" s="85" t="s">
        <v>2258</v>
      </c>
      <c r="C238" s="62"/>
      <c r="D238" s="62"/>
      <c r="E238" s="65"/>
      <c r="F238" s="63" t="s">
        <v>98</v>
      </c>
      <c r="G238" s="65">
        <v>5</v>
      </c>
      <c r="H238" s="61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1:17" x14ac:dyDescent="0.25">
      <c r="A239" s="65">
        <v>8</v>
      </c>
      <c r="B239" s="85" t="s">
        <v>2259</v>
      </c>
      <c r="C239" s="62"/>
      <c r="D239" s="62"/>
      <c r="E239" s="65"/>
      <c r="F239" s="63" t="s">
        <v>98</v>
      </c>
      <c r="G239" s="65">
        <v>3</v>
      </c>
      <c r="H239" s="61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1:17" x14ac:dyDescent="0.25">
      <c r="A240" s="65">
        <v>9</v>
      </c>
      <c r="B240" s="85" t="s">
        <v>2260</v>
      </c>
      <c r="C240" s="62"/>
      <c r="D240" s="62"/>
      <c r="E240" s="65"/>
      <c r="F240" s="63" t="s">
        <v>98</v>
      </c>
      <c r="G240" s="65">
        <v>32</v>
      </c>
      <c r="H240" s="61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1:17" ht="26.4" x14ac:dyDescent="0.25">
      <c r="A241" s="65">
        <v>10</v>
      </c>
      <c r="B241" s="85" t="s">
        <v>2261</v>
      </c>
      <c r="C241" s="62" t="s">
        <v>2262</v>
      </c>
      <c r="D241" s="62"/>
      <c r="E241" s="65"/>
      <c r="F241" s="63" t="s">
        <v>98</v>
      </c>
      <c r="G241" s="65">
        <v>1</v>
      </c>
      <c r="H241" s="61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1:17" ht="26.4" x14ac:dyDescent="0.25">
      <c r="A242" s="65">
        <v>11</v>
      </c>
      <c r="B242" s="85" t="s">
        <v>2261</v>
      </c>
      <c r="C242" s="62" t="s">
        <v>2263</v>
      </c>
      <c r="D242" s="62"/>
      <c r="E242" s="65"/>
      <c r="F242" s="63" t="s">
        <v>98</v>
      </c>
      <c r="G242" s="65">
        <v>2</v>
      </c>
      <c r="H242" s="61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1:17" ht="26.4" x14ac:dyDescent="0.25">
      <c r="A243" s="65">
        <v>12</v>
      </c>
      <c r="B243" s="85" t="s">
        <v>2261</v>
      </c>
      <c r="C243" s="62" t="s">
        <v>2264</v>
      </c>
      <c r="D243" s="62"/>
      <c r="E243" s="65"/>
      <c r="F243" s="63" t="s">
        <v>98</v>
      </c>
      <c r="G243" s="65">
        <v>2</v>
      </c>
      <c r="H243" s="61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1:17" ht="26.4" x14ac:dyDescent="0.25">
      <c r="A244" s="65">
        <v>13</v>
      </c>
      <c r="B244" s="85" t="s">
        <v>2261</v>
      </c>
      <c r="C244" s="62" t="s">
        <v>2265</v>
      </c>
      <c r="D244" s="62"/>
      <c r="E244" s="65"/>
      <c r="F244" s="63" t="s">
        <v>98</v>
      </c>
      <c r="G244" s="65">
        <v>1</v>
      </c>
      <c r="H244" s="61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1:17" x14ac:dyDescent="0.25">
      <c r="A245" s="65">
        <v>14</v>
      </c>
      <c r="B245" s="85" t="s">
        <v>2266</v>
      </c>
      <c r="C245" s="62" t="s">
        <v>2267</v>
      </c>
      <c r="D245" s="62"/>
      <c r="E245" s="65"/>
      <c r="F245" s="63" t="s">
        <v>1161</v>
      </c>
      <c r="G245" s="65">
        <v>36</v>
      </c>
      <c r="H245" s="61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1:17" x14ac:dyDescent="0.25">
      <c r="A246" s="65">
        <v>15</v>
      </c>
      <c r="B246" s="85" t="s">
        <v>2268</v>
      </c>
      <c r="C246" s="62" t="s">
        <v>2267</v>
      </c>
      <c r="D246" s="62"/>
      <c r="E246" s="65"/>
      <c r="F246" s="63" t="s">
        <v>1161</v>
      </c>
      <c r="G246" s="65">
        <v>46</v>
      </c>
      <c r="H246" s="61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1:17" x14ac:dyDescent="0.25">
      <c r="A247" s="65">
        <v>16</v>
      </c>
      <c r="B247" s="85" t="s">
        <v>2269</v>
      </c>
      <c r="C247" s="62" t="s">
        <v>2267</v>
      </c>
      <c r="D247" s="62"/>
      <c r="E247" s="65"/>
      <c r="F247" s="63" t="s">
        <v>1161</v>
      </c>
      <c r="G247" s="65">
        <v>23</v>
      </c>
      <c r="H247" s="61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1:17" x14ac:dyDescent="0.25">
      <c r="A248" s="65">
        <v>17</v>
      </c>
      <c r="B248" s="85" t="s">
        <v>2270</v>
      </c>
      <c r="C248" s="62" t="s">
        <v>2267</v>
      </c>
      <c r="D248" s="62"/>
      <c r="E248" s="65"/>
      <c r="F248" s="63" t="s">
        <v>1161</v>
      </c>
      <c r="G248" s="65">
        <v>330</v>
      </c>
      <c r="H248" s="61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1:17" x14ac:dyDescent="0.25">
      <c r="A249" s="65">
        <v>18</v>
      </c>
      <c r="B249" s="85" t="s">
        <v>2271</v>
      </c>
      <c r="C249" s="62" t="s">
        <v>2267</v>
      </c>
      <c r="D249" s="62"/>
      <c r="E249" s="65"/>
      <c r="F249" s="63" t="s">
        <v>1161</v>
      </c>
      <c r="G249" s="65">
        <v>65</v>
      </c>
      <c r="H249" s="61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1:17" x14ac:dyDescent="0.25">
      <c r="A250" s="65">
        <v>19</v>
      </c>
      <c r="B250" s="85" t="s">
        <v>2272</v>
      </c>
      <c r="C250" s="62" t="s">
        <v>2267</v>
      </c>
      <c r="D250" s="62"/>
      <c r="E250" s="65"/>
      <c r="F250" s="63" t="s">
        <v>1161</v>
      </c>
      <c r="G250" s="65">
        <v>2</v>
      </c>
      <c r="H250" s="61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1:17" x14ac:dyDescent="0.25">
      <c r="A251" s="65">
        <v>20</v>
      </c>
      <c r="B251" s="85" t="s">
        <v>2273</v>
      </c>
      <c r="C251" s="62" t="s">
        <v>2267</v>
      </c>
      <c r="D251" s="62"/>
      <c r="E251" s="65"/>
      <c r="F251" s="63" t="s">
        <v>1161</v>
      </c>
      <c r="G251" s="65">
        <v>10</v>
      </c>
      <c r="H251" s="61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1:17" x14ac:dyDescent="0.25">
      <c r="A252" s="65">
        <v>21</v>
      </c>
      <c r="B252" s="85" t="s">
        <v>2274</v>
      </c>
      <c r="C252" s="62" t="s">
        <v>2267</v>
      </c>
      <c r="D252" s="62"/>
      <c r="E252" s="65"/>
      <c r="F252" s="63" t="s">
        <v>1161</v>
      </c>
      <c r="G252" s="65">
        <v>9</v>
      </c>
      <c r="H252" s="61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1:17" x14ac:dyDescent="0.25">
      <c r="A253" s="65">
        <v>22</v>
      </c>
      <c r="B253" s="85" t="s">
        <v>2275</v>
      </c>
      <c r="C253" s="62" t="s">
        <v>2267</v>
      </c>
      <c r="D253" s="62"/>
      <c r="E253" s="65"/>
      <c r="F253" s="63" t="s">
        <v>1161</v>
      </c>
      <c r="G253" s="65">
        <v>36</v>
      </c>
      <c r="H253" s="61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1:17" x14ac:dyDescent="0.25">
      <c r="A254" s="65">
        <v>23</v>
      </c>
      <c r="B254" s="64" t="s">
        <v>2276</v>
      </c>
      <c r="C254" s="62" t="s">
        <v>2267</v>
      </c>
      <c r="D254" s="62"/>
      <c r="E254" s="65"/>
      <c r="F254" s="63" t="s">
        <v>1161</v>
      </c>
      <c r="G254" s="65">
        <v>60</v>
      </c>
      <c r="H254" s="61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1:17" x14ac:dyDescent="0.25">
      <c r="A255" s="65">
        <v>24</v>
      </c>
      <c r="B255" s="64" t="s">
        <v>2277</v>
      </c>
      <c r="C255" s="62" t="s">
        <v>2267</v>
      </c>
      <c r="D255" s="62"/>
      <c r="E255" s="65"/>
      <c r="F255" s="63" t="s">
        <v>1161</v>
      </c>
      <c r="G255" s="65">
        <v>115</v>
      </c>
      <c r="H255" s="61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1:17" x14ac:dyDescent="0.25">
      <c r="A256" s="65">
        <v>25</v>
      </c>
      <c r="B256" s="64" t="s">
        <v>2278</v>
      </c>
      <c r="C256" s="62" t="s">
        <v>2267</v>
      </c>
      <c r="D256" s="62"/>
      <c r="E256" s="65"/>
      <c r="F256" s="63" t="s">
        <v>1161</v>
      </c>
      <c r="G256" s="65">
        <v>3</v>
      </c>
      <c r="H256" s="61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1:17" x14ac:dyDescent="0.25">
      <c r="A257" s="65">
        <v>26</v>
      </c>
      <c r="B257" s="64" t="s">
        <v>2279</v>
      </c>
      <c r="C257" s="62" t="s">
        <v>2267</v>
      </c>
      <c r="D257" s="62"/>
      <c r="E257" s="65"/>
      <c r="F257" s="63" t="s">
        <v>1161</v>
      </c>
      <c r="G257" s="65">
        <v>60</v>
      </c>
      <c r="H257" s="61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1:17" x14ac:dyDescent="0.25">
      <c r="A258" s="65">
        <v>27</v>
      </c>
      <c r="B258" s="64" t="s">
        <v>2280</v>
      </c>
      <c r="C258" s="62" t="s">
        <v>2267</v>
      </c>
      <c r="D258" s="62"/>
      <c r="E258" s="65"/>
      <c r="F258" s="63" t="s">
        <v>1161</v>
      </c>
      <c r="G258" s="65">
        <v>4</v>
      </c>
      <c r="H258" s="61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1:17" x14ac:dyDescent="0.25">
      <c r="A259" s="65">
        <v>28</v>
      </c>
      <c r="B259" s="64" t="s">
        <v>2281</v>
      </c>
      <c r="C259" s="62" t="s">
        <v>2267</v>
      </c>
      <c r="D259" s="62"/>
      <c r="E259" s="65"/>
      <c r="F259" s="63" t="s">
        <v>1161</v>
      </c>
      <c r="G259" s="65">
        <v>8</v>
      </c>
      <c r="H259" s="61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1:17" x14ac:dyDescent="0.25">
      <c r="A260" s="65">
        <v>29</v>
      </c>
      <c r="B260" s="64" t="s">
        <v>2282</v>
      </c>
      <c r="C260" s="62"/>
      <c r="D260" s="62"/>
      <c r="E260" s="65"/>
      <c r="F260" s="63" t="s">
        <v>98</v>
      </c>
      <c r="G260" s="65">
        <v>1</v>
      </c>
      <c r="H260" s="61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1:17" x14ac:dyDescent="0.25">
      <c r="A261" s="65">
        <v>30</v>
      </c>
      <c r="B261" s="64" t="s">
        <v>2283</v>
      </c>
      <c r="C261" s="62" t="s">
        <v>1248</v>
      </c>
      <c r="D261" s="62"/>
      <c r="E261" s="70" t="s">
        <v>1248</v>
      </c>
      <c r="F261" s="63" t="s">
        <v>13</v>
      </c>
      <c r="G261" s="65">
        <v>985</v>
      </c>
      <c r="H261" s="61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1:17" x14ac:dyDescent="0.25">
      <c r="A262" s="65">
        <v>31</v>
      </c>
      <c r="B262" s="64" t="s">
        <v>2284</v>
      </c>
      <c r="C262" s="62"/>
      <c r="D262" s="62"/>
      <c r="E262" s="65"/>
      <c r="F262" s="63" t="s">
        <v>1250</v>
      </c>
      <c r="G262" s="65">
        <v>405</v>
      </c>
      <c r="H262" s="61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1:17" x14ac:dyDescent="0.25">
      <c r="A263" s="65"/>
      <c r="B263" s="64"/>
      <c r="C263" s="62"/>
      <c r="D263" s="62"/>
      <c r="E263" s="65"/>
      <c r="F263" s="63"/>
      <c r="G263" s="65"/>
      <c r="H263" s="61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1:17" x14ac:dyDescent="0.25">
      <c r="A264" s="65"/>
      <c r="B264" s="66" t="s">
        <v>2285</v>
      </c>
      <c r="C264" s="62"/>
      <c r="D264" s="62"/>
      <c r="E264" s="65"/>
      <c r="F264" s="63"/>
      <c r="G264" s="65"/>
      <c r="H264" s="61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1:17" ht="26.4" x14ac:dyDescent="0.25">
      <c r="A265" s="65">
        <v>1</v>
      </c>
      <c r="B265" s="64" t="s">
        <v>2286</v>
      </c>
      <c r="C265" s="62" t="s">
        <v>2287</v>
      </c>
      <c r="D265" s="62"/>
      <c r="E265" s="65" t="s">
        <v>2219</v>
      </c>
      <c r="F265" s="63" t="s">
        <v>1162</v>
      </c>
      <c r="G265" s="65">
        <v>1</v>
      </c>
      <c r="H265" s="61"/>
      <c r="I265" s="62"/>
      <c r="J265" s="62" t="s">
        <v>2220</v>
      </c>
      <c r="K265" s="62"/>
      <c r="L265" s="62"/>
      <c r="M265" s="62"/>
      <c r="N265" s="62"/>
      <c r="O265" s="62"/>
      <c r="P265" s="62"/>
      <c r="Q265" s="62"/>
    </row>
    <row r="266" spans="1:17" x14ac:dyDescent="0.25">
      <c r="A266" s="65">
        <v>2</v>
      </c>
      <c r="B266" s="64" t="s">
        <v>2248</v>
      </c>
      <c r="C266" s="62" t="s">
        <v>2249</v>
      </c>
      <c r="D266" s="62"/>
      <c r="E266" s="65" t="s">
        <v>2250</v>
      </c>
      <c r="F266" s="63" t="s">
        <v>98</v>
      </c>
      <c r="G266" s="65">
        <v>60</v>
      </c>
      <c r="H266" s="61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1:17" x14ac:dyDescent="0.25">
      <c r="A267" s="65">
        <v>3</v>
      </c>
      <c r="B267" s="64" t="s">
        <v>2251</v>
      </c>
      <c r="C267" s="62"/>
      <c r="D267" s="62"/>
      <c r="E267" s="65" t="s">
        <v>2250</v>
      </c>
      <c r="F267" s="63" t="s">
        <v>98</v>
      </c>
      <c r="G267" s="65">
        <v>60</v>
      </c>
      <c r="H267" s="61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1:17" x14ac:dyDescent="0.25">
      <c r="A268" s="65">
        <v>4</v>
      </c>
      <c r="B268" s="64" t="s">
        <v>2252</v>
      </c>
      <c r="C268" s="62" t="s">
        <v>2253</v>
      </c>
      <c r="D268" s="62"/>
      <c r="E268" s="65" t="s">
        <v>2254</v>
      </c>
      <c r="F268" s="63" t="s">
        <v>1161</v>
      </c>
      <c r="G268" s="65">
        <v>30</v>
      </c>
      <c r="H268" s="61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1:17" x14ac:dyDescent="0.25">
      <c r="A269" s="65">
        <v>5</v>
      </c>
      <c r="B269" s="64" t="s">
        <v>2255</v>
      </c>
      <c r="C269" s="62" t="s">
        <v>2256</v>
      </c>
      <c r="D269" s="62"/>
      <c r="E269" s="65"/>
      <c r="F269" s="63" t="s">
        <v>98</v>
      </c>
      <c r="G269" s="65">
        <v>5</v>
      </c>
      <c r="H269" s="61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1:17" x14ac:dyDescent="0.25">
      <c r="A270" s="65">
        <v>6</v>
      </c>
      <c r="B270" s="64" t="s">
        <v>2288</v>
      </c>
      <c r="C270" s="62" t="s">
        <v>2289</v>
      </c>
      <c r="D270" s="62"/>
      <c r="E270" s="65"/>
      <c r="F270" s="63" t="s">
        <v>98</v>
      </c>
      <c r="G270" s="65">
        <v>1</v>
      </c>
      <c r="H270" s="61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1:17" x14ac:dyDescent="0.25">
      <c r="A271" s="65">
        <v>7</v>
      </c>
      <c r="B271" s="64" t="s">
        <v>2257</v>
      </c>
      <c r="C271" s="62"/>
      <c r="D271" s="62"/>
      <c r="E271" s="65"/>
      <c r="F271" s="63" t="s">
        <v>98</v>
      </c>
      <c r="G271" s="65">
        <v>5</v>
      </c>
      <c r="H271" s="61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1:17" x14ac:dyDescent="0.25">
      <c r="A272" s="65">
        <v>8</v>
      </c>
      <c r="B272" s="64" t="s">
        <v>2259</v>
      </c>
      <c r="C272" s="62"/>
      <c r="D272" s="62"/>
      <c r="E272" s="65"/>
      <c r="F272" s="63" t="s">
        <v>98</v>
      </c>
      <c r="G272" s="65">
        <v>3</v>
      </c>
      <c r="H272" s="61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1:17" x14ac:dyDescent="0.25">
      <c r="A273" s="65">
        <v>9</v>
      </c>
      <c r="B273" s="64" t="s">
        <v>2260</v>
      </c>
      <c r="C273" s="62"/>
      <c r="D273" s="62"/>
      <c r="E273" s="65"/>
      <c r="F273" s="63" t="s">
        <v>98</v>
      </c>
      <c r="G273" s="65">
        <v>27</v>
      </c>
      <c r="H273" s="61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1:17" ht="26.4" x14ac:dyDescent="0.25">
      <c r="A274" s="65">
        <v>10</v>
      </c>
      <c r="B274" s="64" t="s">
        <v>2261</v>
      </c>
      <c r="C274" s="62" t="s">
        <v>2263</v>
      </c>
      <c r="D274" s="62"/>
      <c r="E274" s="65"/>
      <c r="F274" s="63" t="s">
        <v>98</v>
      </c>
      <c r="G274" s="65">
        <v>2</v>
      </c>
      <c r="H274" s="61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1:17" ht="26.4" x14ac:dyDescent="0.25">
      <c r="A275" s="65">
        <v>11</v>
      </c>
      <c r="B275" s="64" t="s">
        <v>2261</v>
      </c>
      <c r="C275" s="62" t="s">
        <v>2290</v>
      </c>
      <c r="D275" s="62"/>
      <c r="E275" s="65"/>
      <c r="F275" s="63" t="s">
        <v>98</v>
      </c>
      <c r="G275" s="65">
        <v>1</v>
      </c>
      <c r="H275" s="61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1:17" x14ac:dyDescent="0.25">
      <c r="A276" s="65">
        <v>12</v>
      </c>
      <c r="B276" s="64" t="s">
        <v>2266</v>
      </c>
      <c r="C276" s="62" t="s">
        <v>2267</v>
      </c>
      <c r="D276" s="62"/>
      <c r="E276" s="65"/>
      <c r="F276" s="63" t="s">
        <v>1161</v>
      </c>
      <c r="G276" s="65">
        <v>30</v>
      </c>
      <c r="H276" s="61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1:17" x14ac:dyDescent="0.25">
      <c r="A277" s="65">
        <v>13</v>
      </c>
      <c r="B277" s="64" t="s">
        <v>2269</v>
      </c>
      <c r="C277" s="62" t="s">
        <v>2267</v>
      </c>
      <c r="D277" s="62"/>
      <c r="E277" s="65"/>
      <c r="F277" s="63" t="s">
        <v>1161</v>
      </c>
      <c r="G277" s="65">
        <v>25</v>
      </c>
      <c r="H277" s="61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1:17" x14ac:dyDescent="0.25">
      <c r="A278" s="65">
        <v>14</v>
      </c>
      <c r="B278" s="64" t="s">
        <v>2270</v>
      </c>
      <c r="C278" s="62" t="s">
        <v>2267</v>
      </c>
      <c r="D278" s="62"/>
      <c r="E278" s="65"/>
      <c r="F278" s="63" t="s">
        <v>1161</v>
      </c>
      <c r="G278" s="65">
        <v>215</v>
      </c>
      <c r="H278" s="61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1:17" x14ac:dyDescent="0.25">
      <c r="A279" s="65">
        <v>15</v>
      </c>
      <c r="B279" s="64" t="s">
        <v>2271</v>
      </c>
      <c r="C279" s="62" t="s">
        <v>2267</v>
      </c>
      <c r="D279" s="62"/>
      <c r="E279" s="65"/>
      <c r="F279" s="63" t="s">
        <v>1161</v>
      </c>
      <c r="G279" s="65">
        <v>30</v>
      </c>
      <c r="H279" s="61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1:17" x14ac:dyDescent="0.25">
      <c r="A280" s="65">
        <v>16</v>
      </c>
      <c r="B280" s="64" t="s">
        <v>2274</v>
      </c>
      <c r="C280" s="62" t="s">
        <v>2267</v>
      </c>
      <c r="D280" s="62"/>
      <c r="E280" s="65"/>
      <c r="F280" s="63" t="s">
        <v>1161</v>
      </c>
      <c r="G280" s="65">
        <v>42</v>
      </c>
      <c r="H280" s="61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1:17" x14ac:dyDescent="0.25">
      <c r="A281" s="65">
        <v>17</v>
      </c>
      <c r="B281" s="64" t="s">
        <v>2275</v>
      </c>
      <c r="C281" s="62" t="s">
        <v>2267</v>
      </c>
      <c r="D281" s="62"/>
      <c r="E281" s="65"/>
      <c r="F281" s="63" t="s">
        <v>1161</v>
      </c>
      <c r="G281" s="65">
        <v>58</v>
      </c>
      <c r="H281" s="61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1:17" x14ac:dyDescent="0.25">
      <c r="A282" s="65">
        <v>18</v>
      </c>
      <c r="B282" s="64" t="s">
        <v>2276</v>
      </c>
      <c r="C282" s="62" t="s">
        <v>2267</v>
      </c>
      <c r="D282" s="62"/>
      <c r="E282" s="65"/>
      <c r="F282" s="63" t="s">
        <v>1161</v>
      </c>
      <c r="G282" s="65">
        <v>43</v>
      </c>
      <c r="H282" s="61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1:17" x14ac:dyDescent="0.25">
      <c r="A283" s="65">
        <v>19</v>
      </c>
      <c r="B283" s="64" t="s">
        <v>2291</v>
      </c>
      <c r="C283" s="62" t="s">
        <v>2267</v>
      </c>
      <c r="D283" s="62"/>
      <c r="E283" s="65"/>
      <c r="F283" s="63" t="s">
        <v>1161</v>
      </c>
      <c r="G283" s="65">
        <v>15</v>
      </c>
      <c r="H283" s="61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1:17" x14ac:dyDescent="0.25">
      <c r="A284" s="65">
        <v>20</v>
      </c>
      <c r="B284" s="64" t="s">
        <v>2277</v>
      </c>
      <c r="C284" s="62" t="s">
        <v>2267</v>
      </c>
      <c r="D284" s="62"/>
      <c r="E284" s="65"/>
      <c r="F284" s="63" t="s">
        <v>1161</v>
      </c>
      <c r="G284" s="65">
        <v>32</v>
      </c>
      <c r="H284" s="61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1:17" x14ac:dyDescent="0.25">
      <c r="A285" s="65">
        <v>21</v>
      </c>
      <c r="B285" s="64" t="s">
        <v>2292</v>
      </c>
      <c r="C285" s="62" t="s">
        <v>2267</v>
      </c>
      <c r="D285" s="62"/>
      <c r="E285" s="65"/>
      <c r="F285" s="63" t="s">
        <v>1161</v>
      </c>
      <c r="G285" s="65">
        <v>4</v>
      </c>
      <c r="H285" s="61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1:17" x14ac:dyDescent="0.25">
      <c r="A286" s="65">
        <v>22</v>
      </c>
      <c r="B286" s="64" t="s">
        <v>2279</v>
      </c>
      <c r="C286" s="62" t="s">
        <v>2267</v>
      </c>
      <c r="D286" s="62"/>
      <c r="E286" s="65"/>
      <c r="F286" s="63" t="s">
        <v>1161</v>
      </c>
      <c r="G286" s="65">
        <v>6</v>
      </c>
      <c r="H286" s="61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1:17" x14ac:dyDescent="0.25">
      <c r="A287" s="65">
        <v>23</v>
      </c>
      <c r="B287" s="64" t="s">
        <v>2293</v>
      </c>
      <c r="C287" s="62" t="s">
        <v>2267</v>
      </c>
      <c r="D287" s="62"/>
      <c r="E287" s="65"/>
      <c r="F287" s="63" t="s">
        <v>1161</v>
      </c>
      <c r="G287" s="65">
        <v>10</v>
      </c>
      <c r="H287" s="61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1:17" x14ac:dyDescent="0.25">
      <c r="A288" s="65">
        <v>24</v>
      </c>
      <c r="B288" s="64" t="s">
        <v>2282</v>
      </c>
      <c r="C288" s="62"/>
      <c r="D288" s="62"/>
      <c r="E288" s="65"/>
      <c r="F288" s="63" t="s">
        <v>98</v>
      </c>
      <c r="G288" s="65">
        <v>1</v>
      </c>
      <c r="H288" s="61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1:17" x14ac:dyDescent="0.25">
      <c r="A289" s="65">
        <v>25</v>
      </c>
      <c r="B289" s="64" t="s">
        <v>2283</v>
      </c>
      <c r="C289" s="62" t="s">
        <v>1248</v>
      </c>
      <c r="D289" s="62"/>
      <c r="E289" s="65" t="s">
        <v>1248</v>
      </c>
      <c r="F289" s="63" t="s">
        <v>13</v>
      </c>
      <c r="G289" s="65">
        <v>620</v>
      </c>
      <c r="H289" s="61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1:17" x14ac:dyDescent="0.25">
      <c r="A290" s="65">
        <v>26</v>
      </c>
      <c r="B290" s="64" t="s">
        <v>2284</v>
      </c>
      <c r="C290" s="62"/>
      <c r="D290" s="62"/>
      <c r="E290" s="65"/>
      <c r="F290" s="63" t="s">
        <v>1250</v>
      </c>
      <c r="G290" s="65">
        <v>255</v>
      </c>
      <c r="H290" s="61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1:17" x14ac:dyDescent="0.25">
      <c r="A291" s="65"/>
      <c r="B291" s="64"/>
      <c r="C291" s="62"/>
      <c r="D291" s="62"/>
      <c r="E291" s="65"/>
      <c r="F291" s="63"/>
      <c r="G291" s="65"/>
      <c r="H291" s="61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1:17" x14ac:dyDescent="0.25">
      <c r="A292" s="65"/>
      <c r="B292" s="66" t="s">
        <v>2294</v>
      </c>
      <c r="C292" s="62"/>
      <c r="D292" s="62"/>
      <c r="E292" s="65"/>
      <c r="F292" s="63"/>
      <c r="G292" s="65"/>
      <c r="H292" s="61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1:17" ht="26.4" x14ac:dyDescent="0.25">
      <c r="A293" s="65">
        <v>1</v>
      </c>
      <c r="B293" s="64" t="s">
        <v>2295</v>
      </c>
      <c r="C293" s="62" t="s">
        <v>2296</v>
      </c>
      <c r="D293" s="62"/>
      <c r="E293" s="65" t="s">
        <v>2219</v>
      </c>
      <c r="F293" s="63" t="s">
        <v>1162</v>
      </c>
      <c r="G293" s="65">
        <v>1</v>
      </c>
      <c r="H293" s="61"/>
      <c r="I293" s="62"/>
      <c r="J293" s="72" t="s">
        <v>2220</v>
      </c>
      <c r="K293" s="72"/>
      <c r="L293" s="62"/>
      <c r="M293" s="62"/>
      <c r="N293" s="62"/>
      <c r="O293" s="62"/>
      <c r="P293" s="62"/>
      <c r="Q293" s="62"/>
    </row>
    <row r="294" spans="1:17" x14ac:dyDescent="0.25">
      <c r="A294" s="65">
        <v>2</v>
      </c>
      <c r="B294" s="64" t="s">
        <v>2297</v>
      </c>
      <c r="C294" s="62" t="s">
        <v>2298</v>
      </c>
      <c r="D294" s="62"/>
      <c r="E294" s="65" t="s">
        <v>2250</v>
      </c>
      <c r="F294" s="63" t="s">
        <v>98</v>
      </c>
      <c r="G294" s="65">
        <v>10</v>
      </c>
      <c r="H294" s="61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1:17" x14ac:dyDescent="0.25">
      <c r="A295" s="65">
        <v>3</v>
      </c>
      <c r="B295" s="64" t="s">
        <v>2299</v>
      </c>
      <c r="C295" s="62"/>
      <c r="D295" s="62"/>
      <c r="E295" s="65" t="s">
        <v>2250</v>
      </c>
      <c r="F295" s="63" t="s">
        <v>98</v>
      </c>
      <c r="G295" s="65">
        <v>10</v>
      </c>
      <c r="H295" s="61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1:17" x14ac:dyDescent="0.25">
      <c r="A296" s="65">
        <v>4</v>
      </c>
      <c r="B296" s="64" t="s">
        <v>2300</v>
      </c>
      <c r="C296" s="62" t="s">
        <v>2253</v>
      </c>
      <c r="D296" s="62"/>
      <c r="E296" s="65" t="s">
        <v>2254</v>
      </c>
      <c r="F296" s="63" t="s">
        <v>1161</v>
      </c>
      <c r="G296" s="65">
        <v>5</v>
      </c>
      <c r="H296" s="61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1:17" x14ac:dyDescent="0.25">
      <c r="A297" s="65">
        <v>5</v>
      </c>
      <c r="B297" s="64" t="s">
        <v>2301</v>
      </c>
      <c r="C297" s="62" t="s">
        <v>2302</v>
      </c>
      <c r="D297" s="62"/>
      <c r="E297" s="65"/>
      <c r="F297" s="63" t="s">
        <v>98</v>
      </c>
      <c r="G297" s="65">
        <v>3</v>
      </c>
      <c r="H297" s="61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1:17" ht="26.4" x14ac:dyDescent="0.25">
      <c r="A298" s="65">
        <v>6</v>
      </c>
      <c r="B298" s="64" t="s">
        <v>2261</v>
      </c>
      <c r="C298" s="62" t="s">
        <v>2303</v>
      </c>
      <c r="D298" s="62"/>
      <c r="E298" s="65"/>
      <c r="F298" s="63" t="s">
        <v>98</v>
      </c>
      <c r="G298" s="65">
        <v>1</v>
      </c>
      <c r="H298" s="61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1:17" x14ac:dyDescent="0.25">
      <c r="A299" s="65">
        <v>7</v>
      </c>
      <c r="B299" s="64" t="s">
        <v>2304</v>
      </c>
      <c r="C299" s="62" t="s">
        <v>2267</v>
      </c>
      <c r="D299" s="62"/>
      <c r="E299" s="65"/>
      <c r="F299" s="63" t="s">
        <v>1161</v>
      </c>
      <c r="G299" s="65">
        <v>13</v>
      </c>
      <c r="H299" s="61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1:17" x14ac:dyDescent="0.25">
      <c r="A300" s="65">
        <v>8</v>
      </c>
      <c r="B300" s="64" t="s">
        <v>2270</v>
      </c>
      <c r="C300" s="62" t="s">
        <v>2267</v>
      </c>
      <c r="D300" s="62"/>
      <c r="E300" s="65"/>
      <c r="F300" s="63" t="s">
        <v>1161</v>
      </c>
      <c r="G300" s="65">
        <v>3</v>
      </c>
      <c r="H300" s="61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1:17" x14ac:dyDescent="0.25">
      <c r="A301" s="65">
        <v>9</v>
      </c>
      <c r="B301" s="64" t="s">
        <v>2305</v>
      </c>
      <c r="C301" s="62" t="s">
        <v>2267</v>
      </c>
      <c r="D301" s="62"/>
      <c r="E301" s="65"/>
      <c r="F301" s="63" t="s">
        <v>1161</v>
      </c>
      <c r="G301" s="65">
        <v>3</v>
      </c>
      <c r="H301" s="61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1:17" x14ac:dyDescent="0.25">
      <c r="A302" s="65">
        <v>10</v>
      </c>
      <c r="B302" s="64" t="s">
        <v>2306</v>
      </c>
      <c r="C302" s="62" t="s">
        <v>2267</v>
      </c>
      <c r="D302" s="62"/>
      <c r="E302" s="65"/>
      <c r="F302" s="63" t="s">
        <v>1161</v>
      </c>
      <c r="G302" s="65">
        <v>3</v>
      </c>
      <c r="H302" s="61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1:17" x14ac:dyDescent="0.25">
      <c r="A303" s="65">
        <v>11</v>
      </c>
      <c r="B303" s="64" t="s">
        <v>2276</v>
      </c>
      <c r="C303" s="62" t="s">
        <v>2267</v>
      </c>
      <c r="D303" s="62"/>
      <c r="E303" s="65"/>
      <c r="F303" s="63" t="s">
        <v>1161</v>
      </c>
      <c r="G303" s="65">
        <v>3</v>
      </c>
      <c r="H303" s="61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1:17" x14ac:dyDescent="0.25">
      <c r="A304" s="65">
        <v>12</v>
      </c>
      <c r="B304" s="64" t="s">
        <v>2277</v>
      </c>
      <c r="C304" s="62" t="s">
        <v>2267</v>
      </c>
      <c r="D304" s="62"/>
      <c r="E304" s="65"/>
      <c r="F304" s="63" t="s">
        <v>1161</v>
      </c>
      <c r="G304" s="65">
        <v>3</v>
      </c>
      <c r="H304" s="61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1:17" x14ac:dyDescent="0.25">
      <c r="A305" s="65">
        <v>13</v>
      </c>
      <c r="B305" s="64" t="s">
        <v>2307</v>
      </c>
      <c r="C305" s="62" t="s">
        <v>2267</v>
      </c>
      <c r="D305" s="62"/>
      <c r="E305" s="65"/>
      <c r="F305" s="63" t="s">
        <v>1161</v>
      </c>
      <c r="G305" s="65">
        <v>6</v>
      </c>
      <c r="H305" s="61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1:17" x14ac:dyDescent="0.25">
      <c r="A306" s="65">
        <v>14</v>
      </c>
      <c r="B306" s="64" t="s">
        <v>2292</v>
      </c>
      <c r="C306" s="62" t="s">
        <v>2267</v>
      </c>
      <c r="D306" s="62"/>
      <c r="E306" s="65"/>
      <c r="F306" s="63" t="s">
        <v>1161</v>
      </c>
      <c r="G306" s="65">
        <v>6</v>
      </c>
      <c r="H306" s="61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1:17" x14ac:dyDescent="0.25">
      <c r="A307" s="65">
        <v>15</v>
      </c>
      <c r="B307" s="64" t="s">
        <v>2308</v>
      </c>
      <c r="C307" s="62" t="s">
        <v>2267</v>
      </c>
      <c r="D307" s="62"/>
      <c r="E307" s="65"/>
      <c r="F307" s="63" t="s">
        <v>1161</v>
      </c>
      <c r="G307" s="65">
        <v>5</v>
      </c>
      <c r="H307" s="61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1:17" x14ac:dyDescent="0.25">
      <c r="A308" s="65">
        <v>16</v>
      </c>
      <c r="B308" s="64" t="s">
        <v>2309</v>
      </c>
      <c r="C308" s="62" t="s">
        <v>2267</v>
      </c>
      <c r="D308" s="62"/>
      <c r="E308" s="65"/>
      <c r="F308" s="63" t="s">
        <v>1161</v>
      </c>
      <c r="G308" s="65">
        <v>50</v>
      </c>
      <c r="H308" s="61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1:17" x14ac:dyDescent="0.25">
      <c r="A309" s="65">
        <v>17</v>
      </c>
      <c r="B309" s="64" t="s">
        <v>2282</v>
      </c>
      <c r="C309" s="62"/>
      <c r="D309" s="62"/>
      <c r="E309" s="65"/>
      <c r="F309" s="63" t="s">
        <v>98</v>
      </c>
      <c r="G309" s="65">
        <v>1</v>
      </c>
      <c r="H309" s="61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1:17" x14ac:dyDescent="0.25">
      <c r="A310" s="65">
        <v>18</v>
      </c>
      <c r="B310" s="64" t="s">
        <v>2283</v>
      </c>
      <c r="C310" s="62" t="s">
        <v>1248</v>
      </c>
      <c r="D310" s="62"/>
      <c r="E310" s="65" t="s">
        <v>1248</v>
      </c>
      <c r="F310" s="63" t="s">
        <v>13</v>
      </c>
      <c r="G310" s="65">
        <v>326</v>
      </c>
      <c r="H310" s="61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1:17" x14ac:dyDescent="0.25">
      <c r="A311" s="65">
        <v>19</v>
      </c>
      <c r="B311" s="64" t="s">
        <v>2284</v>
      </c>
      <c r="C311" s="62"/>
      <c r="D311" s="62"/>
      <c r="E311" s="65"/>
      <c r="F311" s="63" t="s">
        <v>1250</v>
      </c>
      <c r="G311" s="65">
        <v>50</v>
      </c>
      <c r="H311" s="61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1:17" x14ac:dyDescent="0.25">
      <c r="A312" s="65"/>
      <c r="B312" s="64"/>
      <c r="C312" s="62"/>
      <c r="D312" s="62"/>
      <c r="E312" s="65"/>
      <c r="F312" s="63"/>
      <c r="G312" s="65"/>
      <c r="H312" s="61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1:17" x14ac:dyDescent="0.25">
      <c r="A313" s="65"/>
      <c r="B313" s="66" t="s">
        <v>2310</v>
      </c>
      <c r="C313" s="62"/>
      <c r="D313" s="62"/>
      <c r="E313" s="65"/>
      <c r="F313" s="63"/>
      <c r="G313" s="65"/>
      <c r="H313" s="61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1:17" ht="39.6" x14ac:dyDescent="0.25">
      <c r="A314" s="65">
        <v>1</v>
      </c>
      <c r="B314" s="64" t="s">
        <v>2311</v>
      </c>
      <c r="C314" s="64" t="s">
        <v>2312</v>
      </c>
      <c r="D314" s="62"/>
      <c r="E314" s="65" t="s">
        <v>2219</v>
      </c>
      <c r="F314" s="63" t="s">
        <v>1162</v>
      </c>
      <c r="G314" s="65">
        <v>1</v>
      </c>
      <c r="H314" s="61"/>
      <c r="I314" s="62"/>
      <c r="J314" s="86" t="s">
        <v>2220</v>
      </c>
      <c r="K314" s="62"/>
      <c r="L314" s="62"/>
      <c r="M314" s="62"/>
      <c r="N314" s="62"/>
      <c r="O314" s="62"/>
      <c r="P314" s="62"/>
      <c r="Q314" s="62"/>
    </row>
    <row r="315" spans="1:17" x14ac:dyDescent="0.25">
      <c r="A315" s="65">
        <v>2</v>
      </c>
      <c r="B315" s="64" t="s">
        <v>2297</v>
      </c>
      <c r="C315" s="62" t="s">
        <v>2298</v>
      </c>
      <c r="D315" s="62"/>
      <c r="E315" s="65" t="s">
        <v>2250</v>
      </c>
      <c r="F315" s="63" t="s">
        <v>98</v>
      </c>
      <c r="G315" s="65">
        <v>12</v>
      </c>
      <c r="H315" s="61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1:17" x14ac:dyDescent="0.25">
      <c r="A316" s="65">
        <v>3</v>
      </c>
      <c r="B316" s="64" t="s">
        <v>2299</v>
      </c>
      <c r="C316" s="62"/>
      <c r="D316" s="62"/>
      <c r="E316" s="65" t="s">
        <v>2250</v>
      </c>
      <c r="F316" s="63" t="s">
        <v>98</v>
      </c>
      <c r="G316" s="65">
        <v>12</v>
      </c>
      <c r="H316" s="61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1:17" x14ac:dyDescent="0.25">
      <c r="A317" s="65">
        <v>4</v>
      </c>
      <c r="B317" s="64" t="s">
        <v>2300</v>
      </c>
      <c r="C317" s="62" t="s">
        <v>2253</v>
      </c>
      <c r="D317" s="62"/>
      <c r="E317" s="65" t="s">
        <v>2254</v>
      </c>
      <c r="F317" s="63" t="s">
        <v>1161</v>
      </c>
      <c r="G317" s="65">
        <v>6</v>
      </c>
      <c r="H317" s="61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1:17" x14ac:dyDescent="0.25">
      <c r="A318" s="65">
        <v>5</v>
      </c>
      <c r="B318" s="64" t="s">
        <v>2313</v>
      </c>
      <c r="C318" s="62"/>
      <c r="D318" s="62"/>
      <c r="E318" s="65"/>
      <c r="F318" s="63" t="s">
        <v>98</v>
      </c>
      <c r="G318" s="65">
        <v>2</v>
      </c>
      <c r="H318" s="61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1:17" x14ac:dyDescent="0.25">
      <c r="A319" s="65">
        <v>6</v>
      </c>
      <c r="B319" s="64" t="s">
        <v>2314</v>
      </c>
      <c r="C319" s="62" t="s">
        <v>2267</v>
      </c>
      <c r="D319" s="62"/>
      <c r="E319" s="65"/>
      <c r="F319" s="63" t="s">
        <v>1161</v>
      </c>
      <c r="G319" s="65">
        <v>4</v>
      </c>
      <c r="H319" s="61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1:17" ht="14.4" customHeight="1" x14ac:dyDescent="0.25">
      <c r="A320" s="65">
        <v>7</v>
      </c>
      <c r="B320" s="64" t="s">
        <v>2304</v>
      </c>
      <c r="C320" s="62" t="s">
        <v>2267</v>
      </c>
      <c r="D320" s="62"/>
      <c r="E320" s="65"/>
      <c r="F320" s="63" t="s">
        <v>1161</v>
      </c>
      <c r="G320" s="65">
        <v>4</v>
      </c>
      <c r="H320" s="61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1:17" x14ac:dyDescent="0.25">
      <c r="A321" s="65">
        <v>8</v>
      </c>
      <c r="B321" s="64" t="s">
        <v>2274</v>
      </c>
      <c r="C321" s="62" t="s">
        <v>2267</v>
      </c>
      <c r="D321" s="62"/>
      <c r="E321" s="65"/>
      <c r="F321" s="63" t="s">
        <v>1161</v>
      </c>
      <c r="G321" s="65">
        <v>4</v>
      </c>
      <c r="H321" s="61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1:17" x14ac:dyDescent="0.25">
      <c r="A322" s="65">
        <v>9</v>
      </c>
      <c r="B322" s="64" t="s">
        <v>2275</v>
      </c>
      <c r="C322" s="62" t="s">
        <v>2267</v>
      </c>
      <c r="D322" s="62"/>
      <c r="E322" s="65"/>
      <c r="F322" s="63" t="s">
        <v>1161</v>
      </c>
      <c r="G322" s="65">
        <v>4</v>
      </c>
      <c r="H322" s="61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1:17" x14ac:dyDescent="0.25">
      <c r="A323" s="65">
        <v>10</v>
      </c>
      <c r="B323" s="64" t="s">
        <v>2291</v>
      </c>
      <c r="C323" s="62" t="s">
        <v>2267</v>
      </c>
      <c r="D323" s="62"/>
      <c r="E323" s="65"/>
      <c r="F323" s="63" t="s">
        <v>1161</v>
      </c>
      <c r="G323" s="65">
        <v>4</v>
      </c>
      <c r="H323" s="61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1:17" x14ac:dyDescent="0.25">
      <c r="A324" s="65">
        <v>11</v>
      </c>
      <c r="B324" s="64" t="s">
        <v>2277</v>
      </c>
      <c r="C324" s="62" t="s">
        <v>2267</v>
      </c>
      <c r="D324" s="62"/>
      <c r="E324" s="65"/>
      <c r="F324" s="63" t="s">
        <v>1161</v>
      </c>
      <c r="G324" s="65">
        <v>13</v>
      </c>
      <c r="H324" s="61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1:17" x14ac:dyDescent="0.25">
      <c r="A325" s="65">
        <v>12</v>
      </c>
      <c r="B325" s="64" t="s">
        <v>2292</v>
      </c>
      <c r="C325" s="62" t="s">
        <v>2267</v>
      </c>
      <c r="D325" s="62"/>
      <c r="E325" s="65"/>
      <c r="F325" s="63" t="s">
        <v>1161</v>
      </c>
      <c r="G325" s="65">
        <v>3</v>
      </c>
      <c r="H325" s="61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1:17" x14ac:dyDescent="0.25">
      <c r="A326" s="65">
        <v>13</v>
      </c>
      <c r="B326" s="64" t="s">
        <v>2309</v>
      </c>
      <c r="C326" s="62" t="s">
        <v>2267</v>
      </c>
      <c r="D326" s="62"/>
      <c r="E326" s="65"/>
      <c r="F326" s="63" t="s">
        <v>1161</v>
      </c>
      <c r="G326" s="65">
        <v>50</v>
      </c>
      <c r="H326" s="61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1:17" x14ac:dyDescent="0.25">
      <c r="A327" s="65">
        <v>14</v>
      </c>
      <c r="B327" s="64" t="s">
        <v>2282</v>
      </c>
      <c r="C327" s="62"/>
      <c r="D327" s="62"/>
      <c r="E327" s="65"/>
      <c r="F327" s="63" t="s">
        <v>98</v>
      </c>
      <c r="G327" s="65">
        <v>1</v>
      </c>
      <c r="H327" s="61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1:17" x14ac:dyDescent="0.25">
      <c r="A328" s="65">
        <v>15</v>
      </c>
      <c r="B328" s="64" t="s">
        <v>2283</v>
      </c>
      <c r="C328" s="62" t="s">
        <v>1248</v>
      </c>
      <c r="D328" s="62"/>
      <c r="E328" s="65" t="s">
        <v>1248</v>
      </c>
      <c r="F328" s="63" t="s">
        <v>13</v>
      </c>
      <c r="G328" s="65">
        <v>180</v>
      </c>
      <c r="H328" s="61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1:17" x14ac:dyDescent="0.25">
      <c r="A329" s="65">
        <v>16</v>
      </c>
      <c r="B329" s="64" t="s">
        <v>2284</v>
      </c>
      <c r="C329" s="62"/>
      <c r="D329" s="62"/>
      <c r="E329" s="65"/>
      <c r="F329" s="63" t="s">
        <v>1250</v>
      </c>
      <c r="G329" s="65">
        <v>45</v>
      </c>
      <c r="H329" s="61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1:17" x14ac:dyDescent="0.25">
      <c r="A330" s="65"/>
      <c r="B330" s="64"/>
      <c r="C330" s="62"/>
      <c r="D330" s="62"/>
      <c r="E330" s="65"/>
      <c r="F330" s="63"/>
      <c r="G330" s="65"/>
      <c r="H330" s="61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1:17" x14ac:dyDescent="0.25">
      <c r="A331" s="65"/>
      <c r="B331" s="66" t="s">
        <v>2315</v>
      </c>
      <c r="C331" s="62"/>
      <c r="D331" s="62"/>
      <c r="E331" s="65"/>
      <c r="F331" s="63"/>
      <c r="G331" s="65"/>
      <c r="H331" s="61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1:17" ht="26.4" x14ac:dyDescent="0.25">
      <c r="A332" s="65">
        <v>1</v>
      </c>
      <c r="B332" s="64" t="s">
        <v>2316</v>
      </c>
      <c r="C332" s="62" t="s">
        <v>2247</v>
      </c>
      <c r="D332" s="62"/>
      <c r="E332" s="65" t="s">
        <v>2219</v>
      </c>
      <c r="F332" s="63" t="s">
        <v>1162</v>
      </c>
      <c r="G332" s="65">
        <v>1</v>
      </c>
      <c r="H332" s="61"/>
      <c r="I332" s="62"/>
      <c r="J332" s="86" t="s">
        <v>2220</v>
      </c>
      <c r="K332" s="62"/>
      <c r="L332" s="62"/>
      <c r="M332" s="62"/>
      <c r="N332" s="62"/>
      <c r="O332" s="62"/>
      <c r="P332" s="62"/>
      <c r="Q332" s="62"/>
    </row>
    <row r="333" spans="1:17" x14ac:dyDescent="0.25">
      <c r="A333" s="65">
        <v>2</v>
      </c>
      <c r="B333" s="64" t="s">
        <v>2297</v>
      </c>
      <c r="C333" s="62" t="s">
        <v>2298</v>
      </c>
      <c r="D333" s="62"/>
      <c r="E333" s="65" t="s">
        <v>2250</v>
      </c>
      <c r="F333" s="63" t="s">
        <v>98</v>
      </c>
      <c r="G333" s="65">
        <v>24</v>
      </c>
      <c r="H333" s="61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1:17" x14ac:dyDescent="0.25">
      <c r="A334" s="65">
        <v>3</v>
      </c>
      <c r="B334" s="64" t="s">
        <v>2299</v>
      </c>
      <c r="C334" s="62"/>
      <c r="D334" s="62"/>
      <c r="E334" s="65" t="s">
        <v>2250</v>
      </c>
      <c r="F334" s="63" t="s">
        <v>98</v>
      </c>
      <c r="G334" s="65">
        <v>24</v>
      </c>
      <c r="H334" s="61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1:17" x14ac:dyDescent="0.25">
      <c r="A335" s="65">
        <v>4</v>
      </c>
      <c r="B335" s="64" t="s">
        <v>2300</v>
      </c>
      <c r="C335" s="62" t="s">
        <v>2253</v>
      </c>
      <c r="D335" s="62"/>
      <c r="E335" s="65" t="s">
        <v>2254</v>
      </c>
      <c r="F335" s="63" t="s">
        <v>1161</v>
      </c>
      <c r="G335" s="65">
        <v>12</v>
      </c>
      <c r="H335" s="61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1:17" x14ac:dyDescent="0.25">
      <c r="A336" s="65">
        <v>5</v>
      </c>
      <c r="B336" s="64" t="s">
        <v>2301</v>
      </c>
      <c r="C336" s="62" t="s">
        <v>2302</v>
      </c>
      <c r="D336" s="62"/>
      <c r="E336" s="65"/>
      <c r="F336" s="63" t="s">
        <v>98</v>
      </c>
      <c r="G336" s="65">
        <v>1</v>
      </c>
      <c r="H336" s="61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1:17" x14ac:dyDescent="0.25">
      <c r="A337" s="65">
        <v>6</v>
      </c>
      <c r="B337" s="64" t="s">
        <v>2317</v>
      </c>
      <c r="C337" s="62"/>
      <c r="D337" s="62"/>
      <c r="E337" s="65"/>
      <c r="F337" s="63" t="s">
        <v>98</v>
      </c>
      <c r="G337" s="65">
        <v>3</v>
      </c>
      <c r="H337" s="61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1:17" x14ac:dyDescent="0.25">
      <c r="A338" s="65">
        <v>7</v>
      </c>
      <c r="B338" s="64" t="s">
        <v>2314</v>
      </c>
      <c r="C338" s="62" t="s">
        <v>2267</v>
      </c>
      <c r="D338" s="62"/>
      <c r="E338" s="65"/>
      <c r="F338" s="63" t="s">
        <v>1161</v>
      </c>
      <c r="G338" s="65">
        <v>9</v>
      </c>
      <c r="H338" s="61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1:17" x14ac:dyDescent="0.25">
      <c r="A339" s="65">
        <v>8</v>
      </c>
      <c r="B339" s="64" t="s">
        <v>2272</v>
      </c>
      <c r="C339" s="62" t="s">
        <v>2267</v>
      </c>
      <c r="D339" s="62"/>
      <c r="E339" s="65"/>
      <c r="F339" s="63" t="s">
        <v>1161</v>
      </c>
      <c r="G339" s="65">
        <v>9</v>
      </c>
      <c r="H339" s="61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1:17" x14ac:dyDescent="0.25">
      <c r="A340" s="65">
        <v>9</v>
      </c>
      <c r="B340" s="64" t="s">
        <v>2275</v>
      </c>
      <c r="C340" s="62" t="s">
        <v>2267</v>
      </c>
      <c r="D340" s="62"/>
      <c r="E340" s="65"/>
      <c r="F340" s="63" t="s">
        <v>1161</v>
      </c>
      <c r="G340" s="65">
        <v>9</v>
      </c>
      <c r="H340" s="61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1:17" x14ac:dyDescent="0.25">
      <c r="A341" s="65">
        <v>10</v>
      </c>
      <c r="B341" s="64" t="s">
        <v>2276</v>
      </c>
      <c r="C341" s="62" t="s">
        <v>2267</v>
      </c>
      <c r="D341" s="62"/>
      <c r="E341" s="65"/>
      <c r="F341" s="63" t="s">
        <v>1161</v>
      </c>
      <c r="G341" s="65">
        <v>9</v>
      </c>
      <c r="H341" s="61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1:17" x14ac:dyDescent="0.25">
      <c r="A342" s="65">
        <v>11</v>
      </c>
      <c r="B342" s="64" t="s">
        <v>2277</v>
      </c>
      <c r="C342" s="62" t="s">
        <v>2267</v>
      </c>
      <c r="D342" s="62"/>
      <c r="E342" s="65"/>
      <c r="F342" s="63" t="s">
        <v>1161</v>
      </c>
      <c r="G342" s="65">
        <v>9</v>
      </c>
      <c r="H342" s="61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1:17" x14ac:dyDescent="0.25">
      <c r="A343" s="65">
        <v>12</v>
      </c>
      <c r="B343" s="64" t="s">
        <v>2279</v>
      </c>
      <c r="C343" s="62" t="s">
        <v>2267</v>
      </c>
      <c r="D343" s="62"/>
      <c r="E343" s="65"/>
      <c r="F343" s="63" t="s">
        <v>1161</v>
      </c>
      <c r="G343" s="65">
        <v>9</v>
      </c>
      <c r="H343" s="61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1:17" x14ac:dyDescent="0.25">
      <c r="A344" s="65">
        <v>13</v>
      </c>
      <c r="B344" s="64" t="s">
        <v>2309</v>
      </c>
      <c r="C344" s="62" t="s">
        <v>2267</v>
      </c>
      <c r="D344" s="62"/>
      <c r="E344" s="65"/>
      <c r="F344" s="63" t="s">
        <v>1161</v>
      </c>
      <c r="G344" s="65">
        <v>32</v>
      </c>
      <c r="H344" s="61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1:17" x14ac:dyDescent="0.25">
      <c r="A345" s="65">
        <v>14</v>
      </c>
      <c r="B345" s="64" t="s">
        <v>2318</v>
      </c>
      <c r="C345" s="62" t="s">
        <v>2267</v>
      </c>
      <c r="D345" s="62"/>
      <c r="E345" s="65"/>
      <c r="F345" s="63" t="s">
        <v>1161</v>
      </c>
      <c r="G345" s="65">
        <v>4</v>
      </c>
      <c r="H345" s="61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1:17" x14ac:dyDescent="0.25">
      <c r="A346" s="65">
        <v>15</v>
      </c>
      <c r="B346" s="64" t="s">
        <v>2293</v>
      </c>
      <c r="C346" s="62" t="s">
        <v>2267</v>
      </c>
      <c r="D346" s="62"/>
      <c r="E346" s="65"/>
      <c r="F346" s="63" t="s">
        <v>1161</v>
      </c>
      <c r="G346" s="65">
        <v>25</v>
      </c>
      <c r="H346" s="61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1:17" x14ac:dyDescent="0.25">
      <c r="A347" s="65">
        <v>16</v>
      </c>
      <c r="B347" s="64" t="s">
        <v>2282</v>
      </c>
      <c r="C347" s="62"/>
      <c r="D347" s="62"/>
      <c r="E347" s="65"/>
      <c r="F347" s="63" t="s">
        <v>98</v>
      </c>
      <c r="G347" s="65">
        <v>1</v>
      </c>
      <c r="H347" s="61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1:17" x14ac:dyDescent="0.25">
      <c r="A348" s="65">
        <v>17</v>
      </c>
      <c r="B348" s="64" t="s">
        <v>2283</v>
      </c>
      <c r="C348" s="62" t="s">
        <v>1248</v>
      </c>
      <c r="D348" s="62"/>
      <c r="E348" s="65" t="s">
        <v>1248</v>
      </c>
      <c r="F348" s="63" t="s">
        <v>13</v>
      </c>
      <c r="G348" s="65">
        <v>248</v>
      </c>
      <c r="H348" s="61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1:17" x14ac:dyDescent="0.25">
      <c r="A349" s="65">
        <v>18</v>
      </c>
      <c r="B349" s="64" t="s">
        <v>2284</v>
      </c>
      <c r="C349" s="62"/>
      <c r="D349" s="62"/>
      <c r="E349" s="65"/>
      <c r="F349" s="63" t="s">
        <v>1250</v>
      </c>
      <c r="G349" s="65">
        <v>60</v>
      </c>
      <c r="H349" s="61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1:17" x14ac:dyDescent="0.25">
      <c r="A350" s="65"/>
      <c r="B350" s="64"/>
      <c r="C350" s="62"/>
      <c r="D350" s="62"/>
      <c r="E350" s="65"/>
      <c r="F350" s="63"/>
      <c r="G350" s="65"/>
      <c r="H350" s="61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1:17" x14ac:dyDescent="0.25">
      <c r="A351" s="65"/>
      <c r="B351" s="66" t="s">
        <v>2319</v>
      </c>
      <c r="C351" s="62"/>
      <c r="D351" s="62"/>
      <c r="E351" s="65"/>
      <c r="F351" s="63"/>
      <c r="G351" s="65"/>
      <c r="H351" s="61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1:17" ht="26.4" x14ac:dyDescent="0.25">
      <c r="A352" s="65">
        <v>1</v>
      </c>
      <c r="B352" s="64" t="s">
        <v>2320</v>
      </c>
      <c r="C352" s="62" t="s">
        <v>2321</v>
      </c>
      <c r="D352" s="62"/>
      <c r="E352" s="65" t="s">
        <v>2219</v>
      </c>
      <c r="F352" s="63" t="s">
        <v>1162</v>
      </c>
      <c r="G352" s="65">
        <v>1</v>
      </c>
      <c r="H352" s="61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1:17" x14ac:dyDescent="0.25">
      <c r="A353" s="65">
        <v>2</v>
      </c>
      <c r="B353" s="64" t="s">
        <v>2297</v>
      </c>
      <c r="C353" s="62" t="s">
        <v>2298</v>
      </c>
      <c r="D353" s="62"/>
      <c r="E353" s="65" t="s">
        <v>2250</v>
      </c>
      <c r="F353" s="63" t="s">
        <v>98</v>
      </c>
      <c r="G353" s="65">
        <v>6</v>
      </c>
      <c r="H353" s="61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1:17" x14ac:dyDescent="0.25">
      <c r="A354" s="65">
        <v>3</v>
      </c>
      <c r="B354" s="64" t="s">
        <v>2299</v>
      </c>
      <c r="C354" s="62"/>
      <c r="D354" s="62"/>
      <c r="E354" s="65" t="s">
        <v>2250</v>
      </c>
      <c r="F354" s="63" t="s">
        <v>98</v>
      </c>
      <c r="G354" s="65">
        <v>6</v>
      </c>
      <c r="H354" s="61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1:17" x14ac:dyDescent="0.25">
      <c r="A355" s="65">
        <v>4</v>
      </c>
      <c r="B355" s="64" t="s">
        <v>2300</v>
      </c>
      <c r="C355" s="62" t="s">
        <v>2253</v>
      </c>
      <c r="D355" s="62"/>
      <c r="E355" s="65" t="s">
        <v>2254</v>
      </c>
      <c r="F355" s="63" t="s">
        <v>1161</v>
      </c>
      <c r="G355" s="65">
        <v>3</v>
      </c>
      <c r="H355" s="61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1:17" x14ac:dyDescent="0.25">
      <c r="A356" s="65">
        <v>5</v>
      </c>
      <c r="B356" s="64" t="s">
        <v>2301</v>
      </c>
      <c r="C356" s="62" t="s">
        <v>2302</v>
      </c>
      <c r="D356" s="62"/>
      <c r="E356" s="65"/>
      <c r="F356" s="63" t="s">
        <v>98</v>
      </c>
      <c r="G356" s="65">
        <v>3</v>
      </c>
      <c r="H356" s="61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1:17" ht="26.4" x14ac:dyDescent="0.25">
      <c r="A357" s="65">
        <v>6</v>
      </c>
      <c r="B357" s="64" t="s">
        <v>2261</v>
      </c>
      <c r="C357" s="62" t="s">
        <v>2322</v>
      </c>
      <c r="D357" s="62"/>
      <c r="E357" s="65"/>
      <c r="F357" s="63" t="s">
        <v>98</v>
      </c>
      <c r="G357" s="65">
        <v>1</v>
      </c>
      <c r="H357" s="61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1:17" x14ac:dyDescent="0.25">
      <c r="A358" s="65">
        <v>7</v>
      </c>
      <c r="B358" s="64" t="s">
        <v>2269</v>
      </c>
      <c r="C358" s="62" t="s">
        <v>2267</v>
      </c>
      <c r="D358" s="62"/>
      <c r="E358" s="65"/>
      <c r="F358" s="63" t="s">
        <v>1161</v>
      </c>
      <c r="G358" s="65">
        <v>4</v>
      </c>
      <c r="H358" s="61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1:17" x14ac:dyDescent="0.25">
      <c r="A359" s="65">
        <v>8</v>
      </c>
      <c r="B359" s="64" t="s">
        <v>2323</v>
      </c>
      <c r="C359" s="62" t="s">
        <v>2267</v>
      </c>
      <c r="D359" s="62"/>
      <c r="E359" s="65"/>
      <c r="F359" s="63" t="s">
        <v>1161</v>
      </c>
      <c r="G359" s="65">
        <v>4</v>
      </c>
      <c r="H359" s="61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1:17" x14ac:dyDescent="0.25">
      <c r="A360" s="65">
        <v>9</v>
      </c>
      <c r="B360" s="64" t="s">
        <v>2304</v>
      </c>
      <c r="C360" s="62" t="s">
        <v>2267</v>
      </c>
      <c r="D360" s="62"/>
      <c r="E360" s="65"/>
      <c r="F360" s="63" t="s">
        <v>1161</v>
      </c>
      <c r="G360" s="65">
        <v>4</v>
      </c>
      <c r="H360" s="61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1:17" x14ac:dyDescent="0.25">
      <c r="A361" s="65">
        <v>10</v>
      </c>
      <c r="B361" s="64" t="s">
        <v>2272</v>
      </c>
      <c r="C361" s="62" t="s">
        <v>2267</v>
      </c>
      <c r="D361" s="62"/>
      <c r="E361" s="65"/>
      <c r="F361" s="63" t="s">
        <v>1161</v>
      </c>
      <c r="G361" s="65">
        <v>13</v>
      </c>
      <c r="H361" s="61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1:17" x14ac:dyDescent="0.25">
      <c r="A362" s="65">
        <v>11</v>
      </c>
      <c r="B362" s="64" t="s">
        <v>2273</v>
      </c>
      <c r="C362" s="62" t="s">
        <v>2267</v>
      </c>
      <c r="D362" s="62"/>
      <c r="E362" s="65"/>
      <c r="F362" s="63" t="s">
        <v>1161</v>
      </c>
      <c r="G362" s="65">
        <v>4</v>
      </c>
      <c r="H362" s="61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1:17" x14ac:dyDescent="0.25">
      <c r="A363" s="65">
        <v>12</v>
      </c>
      <c r="B363" s="64" t="s">
        <v>2274</v>
      </c>
      <c r="C363" s="62" t="s">
        <v>2267</v>
      </c>
      <c r="D363" s="62"/>
      <c r="E363" s="65"/>
      <c r="F363" s="63" t="s">
        <v>1161</v>
      </c>
      <c r="G363" s="65">
        <v>4</v>
      </c>
      <c r="H363" s="61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1:17" x14ac:dyDescent="0.25">
      <c r="A364" s="65">
        <v>13</v>
      </c>
      <c r="B364" s="64" t="s">
        <v>2306</v>
      </c>
      <c r="C364" s="62" t="s">
        <v>2267</v>
      </c>
      <c r="D364" s="62"/>
      <c r="E364" s="65"/>
      <c r="F364" s="63" t="s">
        <v>1161</v>
      </c>
      <c r="G364" s="65">
        <v>4</v>
      </c>
      <c r="H364" s="61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1:17" x14ac:dyDescent="0.25">
      <c r="A365" s="65">
        <v>14</v>
      </c>
      <c r="B365" s="64" t="s">
        <v>2276</v>
      </c>
      <c r="C365" s="62" t="s">
        <v>2267</v>
      </c>
      <c r="D365" s="62"/>
      <c r="E365" s="65"/>
      <c r="F365" s="63" t="s">
        <v>1161</v>
      </c>
      <c r="G365" s="65">
        <v>22</v>
      </c>
      <c r="H365" s="61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1:17" x14ac:dyDescent="0.25">
      <c r="A366" s="65">
        <v>15</v>
      </c>
      <c r="B366" s="64" t="s">
        <v>2282</v>
      </c>
      <c r="C366" s="62"/>
      <c r="D366" s="62"/>
      <c r="E366" s="65"/>
      <c r="F366" s="63" t="s">
        <v>98</v>
      </c>
      <c r="G366" s="65">
        <v>1</v>
      </c>
      <c r="H366" s="61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1:17" x14ac:dyDescent="0.25">
      <c r="A367" s="65">
        <v>16</v>
      </c>
      <c r="B367" s="64" t="s">
        <v>2283</v>
      </c>
      <c r="C367" s="62" t="s">
        <v>1248</v>
      </c>
      <c r="D367" s="62"/>
      <c r="E367" s="65" t="s">
        <v>1248</v>
      </c>
      <c r="F367" s="63" t="s">
        <v>13</v>
      </c>
      <c r="G367" s="65">
        <v>78</v>
      </c>
      <c r="H367" s="61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1:17" x14ac:dyDescent="0.25">
      <c r="A368" s="65">
        <v>17</v>
      </c>
      <c r="B368" s="64" t="s">
        <v>2284</v>
      </c>
      <c r="C368" s="62"/>
      <c r="D368" s="62"/>
      <c r="E368" s="65"/>
      <c r="F368" s="63" t="s">
        <v>1250</v>
      </c>
      <c r="G368" s="65">
        <v>30</v>
      </c>
      <c r="H368" s="61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1:17" x14ac:dyDescent="0.25">
      <c r="A369" s="65"/>
      <c r="B369" s="64"/>
      <c r="C369" s="62"/>
      <c r="D369" s="62"/>
      <c r="E369" s="65"/>
      <c r="F369" s="63"/>
      <c r="G369" s="65"/>
      <c r="H369" s="61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1:17" x14ac:dyDescent="0.25">
      <c r="A370" s="65"/>
      <c r="B370" s="64"/>
      <c r="C370" s="62"/>
      <c r="D370" s="62"/>
      <c r="E370" s="65"/>
      <c r="F370" s="63"/>
      <c r="G370" s="65"/>
      <c r="H370" s="61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1:17" x14ac:dyDescent="0.25">
      <c r="A371" s="65"/>
      <c r="B371" s="66" t="s">
        <v>2324</v>
      </c>
      <c r="C371" s="62"/>
      <c r="D371" s="62"/>
      <c r="E371" s="65"/>
      <c r="F371" s="63"/>
      <c r="G371" s="65"/>
      <c r="H371" s="61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1:17" ht="26.4" x14ac:dyDescent="0.25">
      <c r="A372" s="65">
        <v>1</v>
      </c>
      <c r="B372" s="64" t="s">
        <v>2325</v>
      </c>
      <c r="C372" s="62" t="s">
        <v>2326</v>
      </c>
      <c r="D372" s="62"/>
      <c r="E372" s="65"/>
      <c r="F372" s="63" t="s">
        <v>1162</v>
      </c>
      <c r="G372" s="65">
        <v>1</v>
      </c>
      <c r="H372" s="61"/>
      <c r="I372" s="62"/>
      <c r="J372" s="86" t="s">
        <v>2220</v>
      </c>
      <c r="K372" s="62"/>
      <c r="L372" s="62"/>
      <c r="M372" s="62"/>
      <c r="N372" s="62"/>
      <c r="O372" s="62"/>
      <c r="P372" s="62"/>
      <c r="Q372" s="62"/>
    </row>
    <row r="373" spans="1:17" x14ac:dyDescent="0.25">
      <c r="A373" s="65">
        <v>2</v>
      </c>
      <c r="B373" s="64" t="s">
        <v>2288</v>
      </c>
      <c r="C373" s="62" t="s">
        <v>2289</v>
      </c>
      <c r="D373" s="62"/>
      <c r="E373" s="65"/>
      <c r="F373" s="63" t="s">
        <v>98</v>
      </c>
      <c r="G373" s="65">
        <v>5</v>
      </c>
      <c r="H373" s="61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1:17" x14ac:dyDescent="0.25">
      <c r="A374" s="65">
        <v>3</v>
      </c>
      <c r="B374" s="64" t="s">
        <v>2266</v>
      </c>
      <c r="C374" s="62" t="s">
        <v>2267</v>
      </c>
      <c r="D374" s="62"/>
      <c r="E374" s="65"/>
      <c r="F374" s="63" t="s">
        <v>1161</v>
      </c>
      <c r="G374" s="65">
        <v>2</v>
      </c>
      <c r="H374" s="61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1:17" x14ac:dyDescent="0.25">
      <c r="A375" s="65">
        <v>4</v>
      </c>
      <c r="B375" s="64" t="s">
        <v>2269</v>
      </c>
      <c r="C375" s="62" t="s">
        <v>2267</v>
      </c>
      <c r="D375" s="62"/>
      <c r="E375" s="65"/>
      <c r="F375" s="63" t="s">
        <v>1161</v>
      </c>
      <c r="G375" s="65">
        <v>2</v>
      </c>
      <c r="H375" s="61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1:17" x14ac:dyDescent="0.25">
      <c r="A376" s="65">
        <v>5</v>
      </c>
      <c r="B376" s="64" t="s">
        <v>2327</v>
      </c>
      <c r="C376" s="62" t="s">
        <v>2267</v>
      </c>
      <c r="D376" s="62"/>
      <c r="E376" s="65"/>
      <c r="F376" s="63" t="s">
        <v>1161</v>
      </c>
      <c r="G376" s="65">
        <v>2</v>
      </c>
      <c r="H376" s="61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1:17" x14ac:dyDescent="0.25">
      <c r="A377" s="65">
        <v>6</v>
      </c>
      <c r="B377" s="64" t="s">
        <v>2314</v>
      </c>
      <c r="C377" s="62" t="s">
        <v>2267</v>
      </c>
      <c r="D377" s="62"/>
      <c r="E377" s="65"/>
      <c r="F377" s="63" t="s">
        <v>1161</v>
      </c>
      <c r="G377" s="65">
        <v>2</v>
      </c>
      <c r="H377" s="61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1:17" x14ac:dyDescent="0.25">
      <c r="A378" s="65">
        <v>7</v>
      </c>
      <c r="B378" s="64" t="s">
        <v>2328</v>
      </c>
      <c r="C378" s="62" t="s">
        <v>2267</v>
      </c>
      <c r="D378" s="62"/>
      <c r="E378" s="65"/>
      <c r="F378" s="63" t="s">
        <v>1161</v>
      </c>
      <c r="G378" s="65">
        <v>75</v>
      </c>
      <c r="H378" s="61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1:17" x14ac:dyDescent="0.25">
      <c r="A379" s="65">
        <v>8</v>
      </c>
      <c r="B379" s="64" t="s">
        <v>2282</v>
      </c>
      <c r="C379" s="62"/>
      <c r="D379" s="62"/>
      <c r="E379" s="65"/>
      <c r="F379" s="63" t="s">
        <v>98</v>
      </c>
      <c r="G379" s="65">
        <v>1</v>
      </c>
      <c r="H379" s="61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1:17" x14ac:dyDescent="0.25">
      <c r="A380" s="65">
        <v>9</v>
      </c>
      <c r="B380" s="64" t="s">
        <v>2283</v>
      </c>
      <c r="C380" s="62" t="s">
        <v>1248</v>
      </c>
      <c r="D380" s="62"/>
      <c r="E380" s="65"/>
      <c r="F380" s="63" t="s">
        <v>13</v>
      </c>
      <c r="G380" s="65">
        <v>77</v>
      </c>
      <c r="H380" s="61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1:17" x14ac:dyDescent="0.25">
      <c r="A381" s="65">
        <v>10</v>
      </c>
      <c r="B381" s="64" t="s">
        <v>2284</v>
      </c>
      <c r="C381" s="62"/>
      <c r="D381" s="62"/>
      <c r="E381" s="65"/>
      <c r="F381" s="63" t="s">
        <v>1250</v>
      </c>
      <c r="G381" s="65">
        <v>42</v>
      </c>
      <c r="H381" s="61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1:17" x14ac:dyDescent="0.25">
      <c r="A382" s="65">
        <v>11</v>
      </c>
      <c r="B382" s="64" t="s">
        <v>2329</v>
      </c>
      <c r="C382" s="62" t="s">
        <v>2330</v>
      </c>
      <c r="D382" s="62"/>
      <c r="E382" s="65"/>
      <c r="F382" s="63" t="s">
        <v>98</v>
      </c>
      <c r="G382" s="65">
        <v>2</v>
      </c>
      <c r="H382" s="61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1:17" x14ac:dyDescent="0.25">
      <c r="A383" s="65"/>
      <c r="B383" s="64"/>
      <c r="C383" s="62"/>
      <c r="D383" s="62"/>
      <c r="E383" s="65"/>
      <c r="F383" s="63"/>
      <c r="G383" s="65"/>
      <c r="H383" s="61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1:17" x14ac:dyDescent="0.25">
      <c r="A384" s="65"/>
      <c r="B384" s="64"/>
      <c r="C384" s="62"/>
      <c r="D384" s="62"/>
      <c r="E384" s="65"/>
      <c r="F384" s="63"/>
      <c r="G384" s="65"/>
      <c r="H384" s="61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1:17" x14ac:dyDescent="0.25">
      <c r="A385" s="65"/>
      <c r="B385" s="66" t="s">
        <v>2331</v>
      </c>
      <c r="C385" s="62"/>
      <c r="D385" s="62"/>
      <c r="E385" s="65"/>
      <c r="F385" s="63"/>
      <c r="G385" s="65"/>
      <c r="H385" s="61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1:17" x14ac:dyDescent="0.25">
      <c r="A386" s="65"/>
      <c r="B386" s="64"/>
      <c r="C386" s="62"/>
      <c r="D386" s="62"/>
      <c r="E386" s="65"/>
      <c r="F386" s="63"/>
      <c r="G386" s="65"/>
      <c r="H386" s="61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1:17" x14ac:dyDescent="0.25">
      <c r="A387" s="65"/>
      <c r="B387" s="66" t="s">
        <v>2332</v>
      </c>
      <c r="C387" s="62"/>
      <c r="D387" s="62"/>
      <c r="E387" s="65"/>
      <c r="F387" s="63"/>
      <c r="G387" s="65"/>
      <c r="H387" s="61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1:17" x14ac:dyDescent="0.25">
      <c r="A388" s="65">
        <v>1</v>
      </c>
      <c r="B388" s="64" t="s">
        <v>2333</v>
      </c>
      <c r="C388" s="62" t="s">
        <v>2334</v>
      </c>
      <c r="D388" s="62"/>
      <c r="E388" s="65" t="s">
        <v>2335</v>
      </c>
      <c r="F388" s="63" t="s">
        <v>1162</v>
      </c>
      <c r="G388" s="65">
        <v>1</v>
      </c>
      <c r="H388" s="61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1:17" x14ac:dyDescent="0.25">
      <c r="A389" s="65">
        <v>2</v>
      </c>
      <c r="B389" s="64" t="s">
        <v>2336</v>
      </c>
      <c r="C389" s="62"/>
      <c r="D389" s="62"/>
      <c r="E389" s="65" t="s">
        <v>2335</v>
      </c>
      <c r="F389" s="63" t="s">
        <v>98</v>
      </c>
      <c r="G389" s="65">
        <v>2</v>
      </c>
      <c r="H389" s="61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1:17" x14ac:dyDescent="0.25">
      <c r="A390" s="65">
        <v>3</v>
      </c>
      <c r="B390" s="64" t="s">
        <v>2337</v>
      </c>
      <c r="C390" s="62"/>
      <c r="D390" s="62"/>
      <c r="E390" s="65"/>
      <c r="F390" s="63" t="s">
        <v>98</v>
      </c>
      <c r="G390" s="65">
        <v>1</v>
      </c>
      <c r="H390" s="61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1:17" x14ac:dyDescent="0.25">
      <c r="A391" s="65">
        <v>4</v>
      </c>
      <c r="B391" s="64" t="s">
        <v>2248</v>
      </c>
      <c r="C391" s="62" t="s">
        <v>2249</v>
      </c>
      <c r="D391" s="62"/>
      <c r="E391" s="65" t="s">
        <v>2250</v>
      </c>
      <c r="F391" s="63" t="s">
        <v>98</v>
      </c>
      <c r="G391" s="65">
        <v>2</v>
      </c>
      <c r="H391" s="61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1:17" x14ac:dyDescent="0.25">
      <c r="A392" s="65">
        <v>5</v>
      </c>
      <c r="B392" s="64" t="s">
        <v>2252</v>
      </c>
      <c r="C392" s="62" t="s">
        <v>2253</v>
      </c>
      <c r="D392" s="62"/>
      <c r="E392" s="65" t="s">
        <v>2254</v>
      </c>
      <c r="F392" s="63" t="s">
        <v>1161</v>
      </c>
      <c r="G392" s="65">
        <v>1</v>
      </c>
      <c r="H392" s="61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1:17" x14ac:dyDescent="0.25">
      <c r="A393" s="65">
        <v>6</v>
      </c>
      <c r="B393" s="64" t="s">
        <v>2251</v>
      </c>
      <c r="C393" s="62"/>
      <c r="D393" s="62"/>
      <c r="E393" s="65" t="s">
        <v>2250</v>
      </c>
      <c r="F393" s="63" t="s">
        <v>98</v>
      </c>
      <c r="G393" s="65">
        <v>2</v>
      </c>
      <c r="H393" s="61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1:17" x14ac:dyDescent="0.25">
      <c r="A394" s="65">
        <v>7</v>
      </c>
      <c r="B394" s="64" t="s">
        <v>2269</v>
      </c>
      <c r="C394" s="62" t="s">
        <v>2267</v>
      </c>
      <c r="D394" s="62"/>
      <c r="E394" s="65"/>
      <c r="F394" s="63" t="s">
        <v>1161</v>
      </c>
      <c r="G394" s="65">
        <v>20</v>
      </c>
      <c r="H394" s="61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1:17" x14ac:dyDescent="0.25">
      <c r="A395" s="65">
        <v>8</v>
      </c>
      <c r="B395" s="64" t="s">
        <v>2338</v>
      </c>
      <c r="C395" s="62" t="s">
        <v>2339</v>
      </c>
      <c r="D395" s="62"/>
      <c r="E395" s="65"/>
      <c r="F395" s="63" t="s">
        <v>13</v>
      </c>
      <c r="G395" s="65">
        <v>1</v>
      </c>
      <c r="H395" s="61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1:17" x14ac:dyDescent="0.25">
      <c r="A396" s="65">
        <v>9</v>
      </c>
      <c r="B396" s="64" t="s">
        <v>2284</v>
      </c>
      <c r="C396" s="62"/>
      <c r="D396" s="62"/>
      <c r="E396" s="65"/>
      <c r="F396" s="63" t="s">
        <v>1250</v>
      </c>
      <c r="G396" s="65">
        <v>10</v>
      </c>
      <c r="H396" s="61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1:17" x14ac:dyDescent="0.25">
      <c r="A397" s="65"/>
      <c r="B397" s="64"/>
      <c r="C397" s="62"/>
      <c r="D397" s="62"/>
      <c r="E397" s="65"/>
      <c r="F397" s="63"/>
      <c r="G397" s="65"/>
      <c r="H397" s="61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1:17" x14ac:dyDescent="0.25">
      <c r="A398" s="65"/>
      <c r="B398" s="66" t="s">
        <v>2340</v>
      </c>
      <c r="C398" s="62"/>
      <c r="D398" s="62"/>
      <c r="E398" s="65"/>
      <c r="F398" s="63"/>
      <c r="G398" s="65"/>
      <c r="H398" s="61"/>
      <c r="I398" s="62"/>
      <c r="J398" s="62"/>
      <c r="K398" s="62"/>
      <c r="L398" s="62"/>
      <c r="M398" s="62"/>
      <c r="N398" s="62"/>
      <c r="O398" s="62"/>
      <c r="P398" s="62"/>
      <c r="Q398" s="62"/>
    </row>
    <row r="399" spans="1:17" x14ac:dyDescent="0.25">
      <c r="A399" s="65">
        <v>1</v>
      </c>
      <c r="B399" s="64" t="s">
        <v>2341</v>
      </c>
      <c r="C399" s="62" t="s">
        <v>2342</v>
      </c>
      <c r="D399" s="62"/>
      <c r="E399" s="65" t="s">
        <v>2335</v>
      </c>
      <c r="F399" s="63" t="s">
        <v>1162</v>
      </c>
      <c r="G399" s="65">
        <v>1</v>
      </c>
      <c r="H399" s="61"/>
      <c r="I399" s="62"/>
      <c r="J399" s="62"/>
      <c r="K399" s="62"/>
      <c r="L399" s="62"/>
      <c r="M399" s="62"/>
      <c r="N399" s="62"/>
      <c r="O399" s="62"/>
      <c r="P399" s="62"/>
      <c r="Q399" s="62"/>
    </row>
    <row r="400" spans="1:17" x14ac:dyDescent="0.25">
      <c r="A400" s="65">
        <v>2</v>
      </c>
      <c r="B400" s="64" t="s">
        <v>2336</v>
      </c>
      <c r="C400" s="62"/>
      <c r="D400" s="62"/>
      <c r="E400" s="65" t="s">
        <v>2335</v>
      </c>
      <c r="F400" s="63" t="s">
        <v>98</v>
      </c>
      <c r="G400" s="65">
        <v>2</v>
      </c>
      <c r="H400" s="61"/>
      <c r="I400" s="62"/>
      <c r="J400" s="62"/>
      <c r="K400" s="62"/>
      <c r="L400" s="62"/>
      <c r="M400" s="62"/>
      <c r="N400" s="62"/>
      <c r="O400" s="62"/>
      <c r="P400" s="62"/>
      <c r="Q400" s="62"/>
    </row>
    <row r="401" spans="1:17" x14ac:dyDescent="0.25">
      <c r="A401" s="65">
        <v>3</v>
      </c>
      <c r="B401" s="64" t="s">
        <v>2343</v>
      </c>
      <c r="C401" s="62"/>
      <c r="D401" s="62"/>
      <c r="E401" s="65"/>
      <c r="F401" s="63" t="s">
        <v>98</v>
      </c>
      <c r="G401" s="65">
        <v>1</v>
      </c>
      <c r="H401" s="61"/>
      <c r="I401" s="62"/>
      <c r="J401" s="62"/>
      <c r="K401" s="62"/>
      <c r="L401" s="62"/>
      <c r="M401" s="62"/>
      <c r="N401" s="62"/>
      <c r="O401" s="62"/>
      <c r="P401" s="62"/>
      <c r="Q401" s="62"/>
    </row>
    <row r="402" spans="1:17" x14ac:dyDescent="0.25">
      <c r="A402" s="65">
        <v>4</v>
      </c>
      <c r="B402" s="64" t="s">
        <v>2344</v>
      </c>
      <c r="C402" s="62" t="s">
        <v>2345</v>
      </c>
      <c r="D402" s="62"/>
      <c r="E402" s="65" t="s">
        <v>2250</v>
      </c>
      <c r="F402" s="63" t="s">
        <v>98</v>
      </c>
      <c r="G402" s="65">
        <v>4</v>
      </c>
      <c r="H402" s="61"/>
      <c r="I402" s="62"/>
      <c r="J402" s="62"/>
      <c r="K402" s="62"/>
      <c r="L402" s="62"/>
      <c r="M402" s="62"/>
      <c r="N402" s="62"/>
      <c r="O402" s="62"/>
      <c r="P402" s="62"/>
      <c r="Q402" s="62"/>
    </row>
    <row r="403" spans="1:17" x14ac:dyDescent="0.25">
      <c r="A403" s="65">
        <v>5</v>
      </c>
      <c r="B403" s="64" t="s">
        <v>2266</v>
      </c>
      <c r="C403" s="62" t="s">
        <v>2267</v>
      </c>
      <c r="D403" s="62"/>
      <c r="E403" s="65"/>
      <c r="F403" s="63" t="s">
        <v>1161</v>
      </c>
      <c r="G403" s="65">
        <v>14</v>
      </c>
      <c r="H403" s="61"/>
      <c r="I403" s="62"/>
      <c r="J403" s="62"/>
      <c r="K403" s="62"/>
      <c r="L403" s="62"/>
      <c r="M403" s="62"/>
      <c r="N403" s="62"/>
      <c r="O403" s="62"/>
      <c r="P403" s="62"/>
      <c r="Q403" s="62"/>
    </row>
    <row r="404" spans="1:17" x14ac:dyDescent="0.25">
      <c r="A404" s="65">
        <v>6</v>
      </c>
      <c r="B404" s="64" t="s">
        <v>2338</v>
      </c>
      <c r="C404" s="62" t="s">
        <v>2339</v>
      </c>
      <c r="D404" s="62"/>
      <c r="E404" s="65"/>
      <c r="F404" s="63" t="s">
        <v>13</v>
      </c>
      <c r="G404" s="65">
        <v>0.8</v>
      </c>
      <c r="H404" s="61"/>
      <c r="I404" s="62"/>
      <c r="J404" s="62"/>
      <c r="K404" s="62"/>
      <c r="L404" s="62"/>
      <c r="M404" s="62"/>
      <c r="N404" s="62"/>
      <c r="O404" s="62"/>
      <c r="P404" s="62"/>
      <c r="Q404" s="62"/>
    </row>
    <row r="405" spans="1:17" x14ac:dyDescent="0.25">
      <c r="A405" s="65">
        <v>7</v>
      </c>
      <c r="B405" s="64" t="s">
        <v>2284</v>
      </c>
      <c r="C405" s="62"/>
      <c r="D405" s="62"/>
      <c r="E405" s="65"/>
      <c r="F405" s="63" t="s">
        <v>1250</v>
      </c>
      <c r="G405" s="65">
        <v>7</v>
      </c>
      <c r="H405" s="61"/>
      <c r="I405" s="62"/>
      <c r="J405" s="62"/>
      <c r="K405" s="62"/>
      <c r="L405" s="62"/>
      <c r="M405" s="62"/>
      <c r="N405" s="62"/>
      <c r="O405" s="62"/>
      <c r="P405" s="62"/>
      <c r="Q405" s="62"/>
    </row>
    <row r="406" spans="1:17" x14ac:dyDescent="0.25">
      <c r="A406" s="65"/>
      <c r="B406" s="64"/>
      <c r="C406" s="62"/>
      <c r="D406" s="62"/>
      <c r="E406" s="65"/>
      <c r="F406" s="63"/>
      <c r="G406" s="65"/>
      <c r="H406" s="61"/>
      <c r="I406" s="62"/>
      <c r="J406" s="62"/>
      <c r="K406" s="62"/>
      <c r="L406" s="62"/>
      <c r="M406" s="62"/>
      <c r="N406" s="62"/>
      <c r="O406" s="62"/>
      <c r="P406" s="62"/>
      <c r="Q406" s="62"/>
    </row>
    <row r="407" spans="1:17" x14ac:dyDescent="0.25">
      <c r="A407" s="65"/>
      <c r="B407" s="66" t="s">
        <v>2346</v>
      </c>
      <c r="C407" s="62"/>
      <c r="D407" s="62"/>
      <c r="E407" s="65"/>
      <c r="F407" s="63"/>
      <c r="G407" s="65"/>
      <c r="H407" s="61"/>
      <c r="I407" s="62"/>
      <c r="J407" s="62"/>
      <c r="K407" s="62"/>
      <c r="L407" s="62"/>
      <c r="M407" s="62"/>
      <c r="N407" s="62"/>
      <c r="O407" s="62"/>
      <c r="P407" s="62"/>
      <c r="Q407" s="62"/>
    </row>
    <row r="408" spans="1:17" x14ac:dyDescent="0.25">
      <c r="A408" s="65">
        <v>1</v>
      </c>
      <c r="B408" s="64" t="s">
        <v>2347</v>
      </c>
      <c r="C408" s="62" t="s">
        <v>2348</v>
      </c>
      <c r="D408" s="62"/>
      <c r="E408" s="65" t="s">
        <v>2335</v>
      </c>
      <c r="F408" s="63" t="s">
        <v>1162</v>
      </c>
      <c r="G408" s="65">
        <v>1</v>
      </c>
      <c r="H408" s="61"/>
      <c r="I408" s="62"/>
      <c r="J408" s="62"/>
      <c r="K408" s="62"/>
      <c r="L408" s="62"/>
      <c r="M408" s="62"/>
      <c r="N408" s="62"/>
      <c r="O408" s="62"/>
      <c r="P408" s="62"/>
      <c r="Q408" s="62"/>
    </row>
    <row r="409" spans="1:17" x14ac:dyDescent="0.25">
      <c r="A409" s="65">
        <v>2</v>
      </c>
      <c r="B409" s="64" t="s">
        <v>2336</v>
      </c>
      <c r="C409" s="62"/>
      <c r="D409" s="62"/>
      <c r="E409" s="65" t="s">
        <v>2335</v>
      </c>
      <c r="F409" s="63" t="s">
        <v>98</v>
      </c>
      <c r="G409" s="65">
        <v>1</v>
      </c>
      <c r="H409" s="61"/>
      <c r="I409" s="62"/>
      <c r="J409" s="62"/>
      <c r="K409" s="62"/>
      <c r="L409" s="62"/>
      <c r="M409" s="62"/>
      <c r="N409" s="62"/>
      <c r="O409" s="62"/>
      <c r="P409" s="62"/>
      <c r="Q409" s="62"/>
    </row>
    <row r="410" spans="1:17" x14ac:dyDescent="0.25">
      <c r="A410" s="65">
        <v>3</v>
      </c>
      <c r="B410" s="64" t="s">
        <v>2297</v>
      </c>
      <c r="C410" s="62" t="s">
        <v>2298</v>
      </c>
      <c r="D410" s="62"/>
      <c r="E410" s="65" t="s">
        <v>2250</v>
      </c>
      <c r="F410" s="63" t="s">
        <v>98</v>
      </c>
      <c r="G410" s="65">
        <v>10</v>
      </c>
      <c r="H410" s="61"/>
      <c r="I410" s="62"/>
      <c r="J410" s="62"/>
      <c r="K410" s="62"/>
      <c r="L410" s="62"/>
      <c r="M410" s="62"/>
      <c r="N410" s="62"/>
      <c r="O410" s="62"/>
      <c r="P410" s="62"/>
      <c r="Q410" s="62"/>
    </row>
    <row r="411" spans="1:17" x14ac:dyDescent="0.25">
      <c r="A411" s="65">
        <v>4</v>
      </c>
      <c r="B411" s="64" t="s">
        <v>2299</v>
      </c>
      <c r="C411" s="62"/>
      <c r="D411" s="62"/>
      <c r="E411" s="65" t="s">
        <v>2250</v>
      </c>
      <c r="F411" s="63" t="s">
        <v>98</v>
      </c>
      <c r="G411" s="65">
        <v>10</v>
      </c>
      <c r="H411" s="61"/>
      <c r="I411" s="62"/>
      <c r="J411" s="62"/>
      <c r="K411" s="62"/>
      <c r="L411" s="62"/>
      <c r="M411" s="62"/>
      <c r="N411" s="62"/>
      <c r="O411" s="62"/>
      <c r="P411" s="62"/>
      <c r="Q411" s="62"/>
    </row>
    <row r="412" spans="1:17" x14ac:dyDescent="0.25">
      <c r="A412" s="65">
        <v>5</v>
      </c>
      <c r="B412" s="64" t="s">
        <v>2300</v>
      </c>
      <c r="C412" s="62" t="s">
        <v>2253</v>
      </c>
      <c r="D412" s="62"/>
      <c r="E412" s="65" t="s">
        <v>2254</v>
      </c>
      <c r="F412" s="63" t="s">
        <v>1161</v>
      </c>
      <c r="G412" s="65">
        <v>5</v>
      </c>
      <c r="H412" s="61"/>
      <c r="I412" s="62"/>
      <c r="J412" s="62"/>
      <c r="K412" s="62"/>
      <c r="L412" s="62"/>
      <c r="M412" s="62"/>
      <c r="N412" s="62"/>
      <c r="O412" s="62"/>
      <c r="P412" s="62"/>
      <c r="Q412" s="62"/>
    </row>
    <row r="413" spans="1:17" x14ac:dyDescent="0.25">
      <c r="A413" s="65">
        <v>6</v>
      </c>
      <c r="B413" s="64" t="s">
        <v>2349</v>
      </c>
      <c r="C413" s="62" t="s">
        <v>2350</v>
      </c>
      <c r="D413" s="62"/>
      <c r="E413" s="65"/>
      <c r="F413" s="63" t="s">
        <v>98</v>
      </c>
      <c r="G413" s="65">
        <v>1</v>
      </c>
      <c r="H413" s="61"/>
      <c r="I413" s="62"/>
      <c r="J413" s="62"/>
      <c r="K413" s="62"/>
      <c r="L413" s="62"/>
      <c r="M413" s="62"/>
      <c r="N413" s="62"/>
      <c r="O413" s="62"/>
      <c r="P413" s="62"/>
      <c r="Q413" s="62"/>
    </row>
    <row r="414" spans="1:17" x14ac:dyDescent="0.25">
      <c r="A414" s="65">
        <v>7</v>
      </c>
      <c r="B414" s="64" t="s">
        <v>2270</v>
      </c>
      <c r="C414" s="62" t="s">
        <v>2267</v>
      </c>
      <c r="D414" s="62"/>
      <c r="E414" s="65"/>
      <c r="F414" s="63" t="s">
        <v>1161</v>
      </c>
      <c r="G414" s="65">
        <v>3</v>
      </c>
      <c r="H414" s="61"/>
      <c r="I414" s="62"/>
      <c r="J414" s="62"/>
      <c r="K414" s="62"/>
      <c r="L414" s="62"/>
      <c r="M414" s="62"/>
      <c r="N414" s="62"/>
      <c r="O414" s="62"/>
      <c r="P414" s="62"/>
      <c r="Q414" s="62"/>
    </row>
    <row r="415" spans="1:17" x14ac:dyDescent="0.25">
      <c r="A415" s="65">
        <v>8</v>
      </c>
      <c r="B415" s="64" t="s">
        <v>2305</v>
      </c>
      <c r="C415" s="62" t="s">
        <v>2267</v>
      </c>
      <c r="D415" s="62"/>
      <c r="E415" s="65"/>
      <c r="F415" s="63" t="s">
        <v>1161</v>
      </c>
      <c r="G415" s="65">
        <v>3</v>
      </c>
      <c r="H415" s="61"/>
      <c r="I415" s="62"/>
      <c r="J415" s="62"/>
      <c r="K415" s="62"/>
      <c r="L415" s="62"/>
      <c r="M415" s="62"/>
      <c r="N415" s="62"/>
      <c r="O415" s="62"/>
      <c r="P415" s="62"/>
      <c r="Q415" s="62"/>
    </row>
    <row r="416" spans="1:17" x14ac:dyDescent="0.25">
      <c r="A416" s="65">
        <v>9</v>
      </c>
      <c r="B416" s="64" t="s">
        <v>2306</v>
      </c>
      <c r="C416" s="62" t="s">
        <v>2267</v>
      </c>
      <c r="D416" s="62"/>
      <c r="E416" s="65"/>
      <c r="F416" s="63" t="s">
        <v>1161</v>
      </c>
      <c r="G416" s="65">
        <v>3</v>
      </c>
      <c r="H416" s="61"/>
      <c r="I416" s="62"/>
      <c r="J416" s="62"/>
      <c r="K416" s="62"/>
      <c r="L416" s="62"/>
      <c r="M416" s="62"/>
      <c r="N416" s="62"/>
      <c r="O416" s="62"/>
      <c r="P416" s="62"/>
      <c r="Q416" s="62"/>
    </row>
    <row r="417" spans="1:17" x14ac:dyDescent="0.25">
      <c r="A417" s="65">
        <v>10</v>
      </c>
      <c r="B417" s="64" t="s">
        <v>2276</v>
      </c>
      <c r="C417" s="62" t="s">
        <v>2267</v>
      </c>
      <c r="D417" s="62"/>
      <c r="E417" s="65"/>
      <c r="F417" s="63" t="s">
        <v>1161</v>
      </c>
      <c r="G417" s="65">
        <v>3</v>
      </c>
      <c r="H417" s="61"/>
      <c r="I417" s="62"/>
      <c r="J417" s="62"/>
      <c r="K417" s="62"/>
      <c r="L417" s="62"/>
      <c r="M417" s="62"/>
      <c r="N417" s="62"/>
      <c r="O417" s="62"/>
      <c r="P417" s="62"/>
      <c r="Q417" s="62"/>
    </row>
    <row r="418" spans="1:17" x14ac:dyDescent="0.25">
      <c r="A418" s="65">
        <v>11</v>
      </c>
      <c r="B418" s="64" t="s">
        <v>2277</v>
      </c>
      <c r="C418" s="62" t="s">
        <v>2267</v>
      </c>
      <c r="D418" s="62"/>
      <c r="E418" s="65"/>
      <c r="F418" s="63" t="s">
        <v>1161</v>
      </c>
      <c r="G418" s="65">
        <v>3</v>
      </c>
      <c r="H418" s="61"/>
      <c r="I418" s="62"/>
      <c r="J418" s="62"/>
      <c r="K418" s="62"/>
      <c r="L418" s="62"/>
      <c r="M418" s="62"/>
      <c r="N418" s="62"/>
      <c r="O418" s="62"/>
      <c r="P418" s="62"/>
      <c r="Q418" s="62"/>
    </row>
    <row r="419" spans="1:17" x14ac:dyDescent="0.25">
      <c r="A419" s="65">
        <v>12</v>
      </c>
      <c r="B419" s="64" t="s">
        <v>2307</v>
      </c>
      <c r="C419" s="62" t="s">
        <v>2267</v>
      </c>
      <c r="D419" s="62"/>
      <c r="E419" s="65"/>
      <c r="F419" s="63" t="s">
        <v>1161</v>
      </c>
      <c r="G419" s="65">
        <v>6</v>
      </c>
      <c r="H419" s="61"/>
      <c r="I419" s="62"/>
      <c r="J419" s="62"/>
      <c r="K419" s="62"/>
      <c r="L419" s="62"/>
      <c r="M419" s="62"/>
      <c r="N419" s="62"/>
      <c r="O419" s="62"/>
      <c r="P419" s="62"/>
      <c r="Q419" s="62"/>
    </row>
    <row r="420" spans="1:17" x14ac:dyDescent="0.25">
      <c r="A420" s="65">
        <v>13</v>
      </c>
      <c r="B420" s="64" t="s">
        <v>2292</v>
      </c>
      <c r="C420" s="62" t="s">
        <v>2267</v>
      </c>
      <c r="D420" s="62"/>
      <c r="E420" s="65"/>
      <c r="F420" s="63" t="s">
        <v>1161</v>
      </c>
      <c r="G420" s="65">
        <v>6</v>
      </c>
      <c r="H420" s="61"/>
      <c r="I420" s="62"/>
      <c r="J420" s="62"/>
      <c r="K420" s="62"/>
      <c r="L420" s="62"/>
      <c r="M420" s="62"/>
      <c r="N420" s="62"/>
      <c r="O420" s="62"/>
      <c r="P420" s="62"/>
      <c r="Q420" s="62"/>
    </row>
    <row r="421" spans="1:17" x14ac:dyDescent="0.25">
      <c r="A421" s="65">
        <v>14</v>
      </c>
      <c r="B421" s="64" t="s">
        <v>2308</v>
      </c>
      <c r="C421" s="62" t="s">
        <v>2267</v>
      </c>
      <c r="D421" s="62"/>
      <c r="E421" s="65"/>
      <c r="F421" s="63" t="s">
        <v>1161</v>
      </c>
      <c r="G421" s="65">
        <v>5</v>
      </c>
      <c r="H421" s="61"/>
      <c r="I421" s="62"/>
      <c r="J421" s="62"/>
      <c r="K421" s="62"/>
      <c r="L421" s="62"/>
      <c r="M421" s="62"/>
      <c r="N421" s="62"/>
      <c r="O421" s="62"/>
      <c r="P421" s="62"/>
      <c r="Q421" s="62"/>
    </row>
    <row r="422" spans="1:17" x14ac:dyDescent="0.25">
      <c r="A422" s="65">
        <v>15</v>
      </c>
      <c r="B422" s="64" t="s">
        <v>2338</v>
      </c>
      <c r="C422" s="62" t="s">
        <v>2339</v>
      </c>
      <c r="D422" s="62"/>
      <c r="E422" s="65"/>
      <c r="F422" s="63" t="s">
        <v>13</v>
      </c>
      <c r="G422" s="65">
        <v>2.8</v>
      </c>
      <c r="H422" s="61"/>
      <c r="I422" s="62"/>
      <c r="J422" s="62"/>
      <c r="K422" s="62"/>
      <c r="L422" s="62"/>
      <c r="M422" s="62"/>
      <c r="N422" s="62"/>
      <c r="O422" s="62"/>
      <c r="P422" s="62"/>
      <c r="Q422" s="62"/>
    </row>
    <row r="423" spans="1:17" x14ac:dyDescent="0.25">
      <c r="A423" s="65">
        <v>16</v>
      </c>
      <c r="B423" s="64" t="s">
        <v>2284</v>
      </c>
      <c r="C423" s="62"/>
      <c r="D423" s="62"/>
      <c r="E423" s="65"/>
      <c r="F423" s="63" t="s">
        <v>1250</v>
      </c>
      <c r="G423" s="65">
        <v>7</v>
      </c>
      <c r="H423" s="61"/>
      <c r="I423" s="62"/>
      <c r="J423" s="62"/>
      <c r="K423" s="62"/>
      <c r="L423" s="62"/>
      <c r="M423" s="62"/>
      <c r="N423" s="62"/>
      <c r="O423" s="62"/>
      <c r="P423" s="62"/>
      <c r="Q423" s="62"/>
    </row>
    <row r="424" spans="1:17" x14ac:dyDescent="0.25">
      <c r="A424" s="65"/>
      <c r="B424" s="64"/>
      <c r="C424" s="62"/>
      <c r="D424" s="62"/>
      <c r="E424" s="65"/>
      <c r="F424" s="63"/>
      <c r="G424" s="65"/>
      <c r="H424" s="61"/>
      <c r="I424" s="62"/>
      <c r="J424" s="62"/>
      <c r="K424" s="62"/>
      <c r="L424" s="62"/>
      <c r="M424" s="62"/>
      <c r="N424" s="62"/>
      <c r="O424" s="62"/>
      <c r="P424" s="62"/>
      <c r="Q424" s="62"/>
    </row>
    <row r="425" spans="1:17" x14ac:dyDescent="0.25">
      <c r="A425" s="65"/>
      <c r="B425" s="87" t="s">
        <v>2351</v>
      </c>
      <c r="C425" s="74"/>
      <c r="D425" s="62"/>
      <c r="E425" s="65"/>
      <c r="F425" s="63"/>
      <c r="G425" s="65"/>
      <c r="H425" s="61"/>
      <c r="I425" s="62"/>
      <c r="J425" s="62"/>
      <c r="K425" s="62"/>
      <c r="L425" s="62"/>
      <c r="M425" s="62"/>
      <c r="N425" s="62"/>
      <c r="O425" s="62"/>
      <c r="P425" s="62"/>
      <c r="Q425" s="62"/>
    </row>
    <row r="426" spans="1:17" x14ac:dyDescent="0.25">
      <c r="A426" s="65">
        <v>1</v>
      </c>
      <c r="B426" s="88" t="s">
        <v>2297</v>
      </c>
      <c r="C426" s="89" t="s">
        <v>2298</v>
      </c>
      <c r="D426" s="62"/>
      <c r="E426" s="65" t="s">
        <v>2250</v>
      </c>
      <c r="F426" s="63" t="s">
        <v>98</v>
      </c>
      <c r="G426" s="65">
        <v>12</v>
      </c>
      <c r="H426" s="61"/>
      <c r="I426" s="62"/>
      <c r="J426" s="62"/>
      <c r="K426" s="62"/>
      <c r="L426" s="62"/>
      <c r="M426" s="62"/>
      <c r="N426" s="62"/>
      <c r="O426" s="62"/>
      <c r="P426" s="62"/>
      <c r="Q426" s="62"/>
    </row>
    <row r="427" spans="1:17" x14ac:dyDescent="0.25">
      <c r="A427" s="65">
        <v>2</v>
      </c>
      <c r="B427" s="88" t="s">
        <v>2299</v>
      </c>
      <c r="C427" s="86"/>
      <c r="D427" s="62"/>
      <c r="E427" s="65" t="s">
        <v>2250</v>
      </c>
      <c r="F427" s="63" t="s">
        <v>98</v>
      </c>
      <c r="G427" s="65">
        <v>12</v>
      </c>
      <c r="H427" s="61"/>
      <c r="I427" s="62"/>
      <c r="J427" s="62"/>
      <c r="K427" s="62"/>
      <c r="L427" s="62"/>
      <c r="M427" s="62"/>
      <c r="N427" s="62"/>
      <c r="O427" s="62"/>
      <c r="P427" s="62"/>
      <c r="Q427" s="62"/>
    </row>
    <row r="428" spans="1:17" x14ac:dyDescent="0.25">
      <c r="A428" s="65">
        <v>3</v>
      </c>
      <c r="B428" s="88" t="s">
        <v>2300</v>
      </c>
      <c r="C428" s="89" t="s">
        <v>2253</v>
      </c>
      <c r="D428" s="62"/>
      <c r="E428" s="65" t="s">
        <v>2254</v>
      </c>
      <c r="F428" s="63" t="s">
        <v>1161</v>
      </c>
      <c r="G428" s="65">
        <v>6</v>
      </c>
      <c r="H428" s="61"/>
      <c r="I428" s="62"/>
      <c r="J428" s="62"/>
      <c r="K428" s="62"/>
      <c r="L428" s="62"/>
      <c r="M428" s="62"/>
      <c r="N428" s="62"/>
      <c r="O428" s="62"/>
      <c r="P428" s="62"/>
      <c r="Q428" s="62"/>
    </row>
    <row r="429" spans="1:17" x14ac:dyDescent="0.25">
      <c r="A429" s="65">
        <v>4</v>
      </c>
      <c r="B429" s="88" t="s">
        <v>2313</v>
      </c>
      <c r="C429" s="74"/>
      <c r="D429" s="62"/>
      <c r="E429" s="65"/>
      <c r="F429" s="63" t="s">
        <v>98</v>
      </c>
      <c r="G429" s="65">
        <v>2</v>
      </c>
      <c r="H429" s="61"/>
      <c r="I429" s="62"/>
      <c r="J429" s="62"/>
      <c r="K429" s="62"/>
      <c r="L429" s="62"/>
      <c r="M429" s="62"/>
      <c r="N429" s="62"/>
      <c r="O429" s="62"/>
      <c r="P429" s="62"/>
      <c r="Q429" s="62"/>
    </row>
    <row r="430" spans="1:17" x14ac:dyDescent="0.25">
      <c r="A430" s="65">
        <v>5</v>
      </c>
      <c r="B430" s="64" t="s">
        <v>2314</v>
      </c>
      <c r="C430" s="62" t="s">
        <v>2267</v>
      </c>
      <c r="D430" s="62"/>
      <c r="E430" s="65"/>
      <c r="F430" s="63" t="s">
        <v>1161</v>
      </c>
      <c r="G430" s="65">
        <v>4</v>
      </c>
      <c r="H430" s="61"/>
      <c r="I430" s="62"/>
      <c r="J430" s="62"/>
      <c r="K430" s="62"/>
      <c r="L430" s="62"/>
      <c r="M430" s="62"/>
      <c r="N430" s="62"/>
      <c r="O430" s="62"/>
      <c r="P430" s="62"/>
      <c r="Q430" s="62"/>
    </row>
    <row r="431" spans="1:17" x14ac:dyDescent="0.25">
      <c r="A431" s="65">
        <v>6</v>
      </c>
      <c r="B431" s="64" t="s">
        <v>2304</v>
      </c>
      <c r="C431" s="62" t="s">
        <v>2267</v>
      </c>
      <c r="D431" s="62"/>
      <c r="E431" s="65"/>
      <c r="F431" s="63" t="s">
        <v>1161</v>
      </c>
      <c r="G431" s="65">
        <v>4</v>
      </c>
      <c r="H431" s="61"/>
      <c r="I431" s="62"/>
      <c r="J431" s="62"/>
      <c r="K431" s="62"/>
      <c r="L431" s="62"/>
      <c r="M431" s="62"/>
      <c r="N431" s="62"/>
      <c r="O431" s="62"/>
      <c r="P431" s="62"/>
      <c r="Q431" s="62"/>
    </row>
    <row r="432" spans="1:17" x14ac:dyDescent="0.25">
      <c r="A432" s="65">
        <v>7</v>
      </c>
      <c r="B432" s="64" t="s">
        <v>2274</v>
      </c>
      <c r="C432" s="62" t="s">
        <v>2267</v>
      </c>
      <c r="D432" s="62"/>
      <c r="E432" s="65"/>
      <c r="F432" s="63" t="s">
        <v>1161</v>
      </c>
      <c r="G432" s="65">
        <v>4</v>
      </c>
      <c r="H432" s="61"/>
      <c r="I432" s="62"/>
      <c r="J432" s="62"/>
      <c r="K432" s="62"/>
      <c r="L432" s="62"/>
      <c r="M432" s="62"/>
      <c r="N432" s="62"/>
      <c r="O432" s="62"/>
      <c r="P432" s="62"/>
      <c r="Q432" s="62"/>
    </row>
    <row r="433" spans="1:17" x14ac:dyDescent="0.25">
      <c r="A433" s="65">
        <v>8</v>
      </c>
      <c r="B433" s="64" t="s">
        <v>2275</v>
      </c>
      <c r="C433" s="62" t="s">
        <v>2267</v>
      </c>
      <c r="D433" s="62"/>
      <c r="E433" s="65"/>
      <c r="F433" s="63" t="s">
        <v>1161</v>
      </c>
      <c r="G433" s="65">
        <v>4</v>
      </c>
      <c r="H433" s="61"/>
      <c r="I433" s="62"/>
      <c r="J433" s="62"/>
      <c r="K433" s="62"/>
      <c r="L433" s="62"/>
      <c r="M433" s="62"/>
      <c r="N433" s="62"/>
      <c r="O433" s="62"/>
      <c r="P433" s="62"/>
      <c r="Q433" s="62"/>
    </row>
    <row r="434" spans="1:17" x14ac:dyDescent="0.25">
      <c r="A434" s="65">
        <v>9</v>
      </c>
      <c r="B434" s="64" t="s">
        <v>2291</v>
      </c>
      <c r="C434" s="62" t="s">
        <v>2267</v>
      </c>
      <c r="D434" s="62"/>
      <c r="E434" s="65"/>
      <c r="F434" s="63" t="s">
        <v>1161</v>
      </c>
      <c r="G434" s="65">
        <v>4</v>
      </c>
      <c r="H434" s="61"/>
      <c r="I434" s="62"/>
      <c r="J434" s="62"/>
      <c r="K434" s="62"/>
      <c r="L434" s="62"/>
      <c r="M434" s="62"/>
      <c r="N434" s="62"/>
      <c r="O434" s="62"/>
      <c r="P434" s="62"/>
      <c r="Q434" s="62"/>
    </row>
    <row r="435" spans="1:17" x14ac:dyDescent="0.25">
      <c r="A435" s="65">
        <v>10</v>
      </c>
      <c r="B435" s="64" t="s">
        <v>2277</v>
      </c>
      <c r="C435" s="62" t="s">
        <v>2267</v>
      </c>
      <c r="D435" s="62"/>
      <c r="E435" s="65"/>
      <c r="F435" s="63" t="s">
        <v>1161</v>
      </c>
      <c r="G435" s="65">
        <v>11</v>
      </c>
      <c r="H435" s="61"/>
      <c r="I435" s="62"/>
      <c r="J435" s="62"/>
      <c r="K435" s="62"/>
      <c r="L435" s="62"/>
      <c r="M435" s="62"/>
      <c r="N435" s="62"/>
      <c r="O435" s="62"/>
      <c r="P435" s="62"/>
      <c r="Q435" s="62"/>
    </row>
    <row r="436" spans="1:17" x14ac:dyDescent="0.25">
      <c r="A436" s="65">
        <v>11</v>
      </c>
      <c r="B436" s="64" t="s">
        <v>2292</v>
      </c>
      <c r="C436" s="62" t="s">
        <v>2267</v>
      </c>
      <c r="D436" s="62"/>
      <c r="E436" s="65"/>
      <c r="F436" s="63" t="s">
        <v>1161</v>
      </c>
      <c r="G436" s="65">
        <v>6</v>
      </c>
      <c r="H436" s="61"/>
      <c r="I436" s="62"/>
      <c r="J436" s="62"/>
      <c r="K436" s="62"/>
      <c r="L436" s="62"/>
      <c r="M436" s="62"/>
      <c r="N436" s="62"/>
      <c r="O436" s="62"/>
      <c r="P436" s="62"/>
      <c r="Q436" s="62"/>
    </row>
    <row r="437" spans="1:17" x14ac:dyDescent="0.25">
      <c r="A437" s="65">
        <v>12</v>
      </c>
      <c r="B437" s="64" t="s">
        <v>2309</v>
      </c>
      <c r="C437" s="62" t="s">
        <v>2267</v>
      </c>
      <c r="D437" s="62"/>
      <c r="E437" s="65"/>
      <c r="F437" s="63" t="s">
        <v>1161</v>
      </c>
      <c r="G437" s="65">
        <v>45</v>
      </c>
      <c r="H437" s="61"/>
      <c r="I437" s="62"/>
      <c r="J437" s="62"/>
      <c r="K437" s="62"/>
      <c r="L437" s="62"/>
      <c r="M437" s="62"/>
      <c r="N437" s="62"/>
      <c r="O437" s="62"/>
      <c r="P437" s="62"/>
      <c r="Q437" s="62"/>
    </row>
    <row r="438" spans="1:17" x14ac:dyDescent="0.25">
      <c r="A438" s="65">
        <v>13</v>
      </c>
      <c r="B438" s="64" t="s">
        <v>2282</v>
      </c>
      <c r="C438" s="62"/>
      <c r="D438" s="62"/>
      <c r="E438" s="65"/>
      <c r="F438" s="63" t="s">
        <v>98</v>
      </c>
      <c r="G438" s="65">
        <v>1</v>
      </c>
      <c r="H438" s="61"/>
      <c r="I438" s="62"/>
      <c r="J438" s="62"/>
      <c r="K438" s="62"/>
      <c r="L438" s="62"/>
      <c r="M438" s="62"/>
      <c r="N438" s="62"/>
      <c r="O438" s="62"/>
      <c r="P438" s="62"/>
      <c r="Q438" s="62"/>
    </row>
    <row r="439" spans="1:17" x14ac:dyDescent="0.25">
      <c r="A439" s="65">
        <v>14</v>
      </c>
      <c r="B439" s="64" t="s">
        <v>2338</v>
      </c>
      <c r="C439" s="62" t="s">
        <v>2339</v>
      </c>
      <c r="D439" s="62"/>
      <c r="E439" s="65"/>
      <c r="F439" s="63" t="s">
        <v>13</v>
      </c>
      <c r="G439" s="65">
        <v>15.6</v>
      </c>
      <c r="H439" s="61"/>
      <c r="I439" s="62"/>
      <c r="J439" s="62"/>
      <c r="K439" s="62"/>
      <c r="L439" s="62"/>
      <c r="M439" s="62"/>
      <c r="N439" s="62"/>
      <c r="O439" s="62"/>
      <c r="P439" s="62"/>
      <c r="Q439" s="62"/>
    </row>
    <row r="440" spans="1:17" x14ac:dyDescent="0.25">
      <c r="A440" s="65">
        <v>15</v>
      </c>
      <c r="B440" s="64" t="s">
        <v>2284</v>
      </c>
      <c r="C440" s="62"/>
      <c r="D440" s="62"/>
      <c r="E440" s="65"/>
      <c r="F440" s="63" t="s">
        <v>1250</v>
      </c>
      <c r="G440" s="65">
        <v>40</v>
      </c>
      <c r="H440" s="61"/>
      <c r="I440" s="62"/>
      <c r="J440" s="62"/>
      <c r="K440" s="62"/>
      <c r="L440" s="62"/>
      <c r="M440" s="62"/>
      <c r="N440" s="62"/>
      <c r="O440" s="62"/>
      <c r="P440" s="62"/>
      <c r="Q440" s="62"/>
    </row>
    <row r="441" spans="1:17" x14ac:dyDescent="0.25">
      <c r="A441" s="65"/>
      <c r="B441" s="64"/>
      <c r="C441" s="62"/>
      <c r="D441" s="62"/>
      <c r="E441" s="65"/>
      <c r="F441" s="63"/>
      <c r="G441" s="65"/>
      <c r="H441" s="61"/>
      <c r="I441" s="62"/>
      <c r="J441" s="62"/>
      <c r="K441" s="62"/>
      <c r="L441" s="62"/>
      <c r="M441" s="62"/>
      <c r="N441" s="62"/>
      <c r="O441" s="62"/>
      <c r="P441" s="62"/>
      <c r="Q441" s="62"/>
    </row>
    <row r="442" spans="1:17" x14ac:dyDescent="0.25">
      <c r="A442" s="65"/>
      <c r="B442" s="66" t="s">
        <v>2352</v>
      </c>
      <c r="C442" s="62"/>
      <c r="D442" s="62"/>
      <c r="E442" s="65"/>
      <c r="F442" s="63"/>
      <c r="G442" s="65"/>
      <c r="H442" s="61"/>
      <c r="I442" s="62"/>
      <c r="J442" s="62"/>
      <c r="K442" s="62"/>
      <c r="L442" s="62"/>
      <c r="M442" s="62"/>
      <c r="N442" s="62"/>
      <c r="O442" s="62"/>
      <c r="P442" s="62"/>
      <c r="Q442" s="62"/>
    </row>
    <row r="443" spans="1:17" x14ac:dyDescent="0.25">
      <c r="A443" s="65">
        <v>1</v>
      </c>
      <c r="B443" s="64" t="s">
        <v>2353</v>
      </c>
      <c r="C443" s="62" t="s">
        <v>2348</v>
      </c>
      <c r="D443" s="62"/>
      <c r="E443" s="65" t="s">
        <v>2335</v>
      </c>
      <c r="F443" s="63" t="s">
        <v>1162</v>
      </c>
      <c r="G443" s="65">
        <v>1</v>
      </c>
      <c r="H443" s="61"/>
      <c r="I443" s="62"/>
      <c r="J443" s="62"/>
      <c r="K443" s="62"/>
      <c r="L443" s="62"/>
      <c r="M443" s="62"/>
      <c r="N443" s="62"/>
      <c r="O443" s="62"/>
      <c r="P443" s="62"/>
      <c r="Q443" s="62"/>
    </row>
    <row r="444" spans="1:17" x14ac:dyDescent="0.25">
      <c r="A444" s="65">
        <v>2</v>
      </c>
      <c r="B444" s="64" t="s">
        <v>2336</v>
      </c>
      <c r="C444" s="62"/>
      <c r="D444" s="62"/>
      <c r="E444" s="65" t="s">
        <v>2335</v>
      </c>
      <c r="F444" s="63" t="s">
        <v>98</v>
      </c>
      <c r="G444" s="65">
        <v>1</v>
      </c>
      <c r="H444" s="61"/>
      <c r="I444" s="62"/>
      <c r="J444" s="62"/>
      <c r="K444" s="62"/>
      <c r="L444" s="62"/>
      <c r="M444" s="62"/>
      <c r="N444" s="62"/>
      <c r="O444" s="62"/>
      <c r="P444" s="62"/>
      <c r="Q444" s="62"/>
    </row>
    <row r="445" spans="1:17" x14ac:dyDescent="0.25">
      <c r="A445" s="65">
        <v>3</v>
      </c>
      <c r="B445" s="64" t="s">
        <v>2344</v>
      </c>
      <c r="C445" s="62" t="s">
        <v>2345</v>
      </c>
      <c r="D445" s="62"/>
      <c r="E445" s="65" t="s">
        <v>2250</v>
      </c>
      <c r="F445" s="63" t="s">
        <v>98</v>
      </c>
      <c r="G445" s="65">
        <v>4</v>
      </c>
      <c r="H445" s="61"/>
      <c r="I445" s="62"/>
      <c r="J445" s="62"/>
      <c r="K445" s="62"/>
      <c r="L445" s="62"/>
      <c r="M445" s="62"/>
      <c r="N445" s="62"/>
      <c r="O445" s="62"/>
      <c r="P445" s="62"/>
      <c r="Q445" s="62"/>
    </row>
    <row r="446" spans="1:17" x14ac:dyDescent="0.25">
      <c r="A446" s="65">
        <v>4</v>
      </c>
      <c r="B446" s="64" t="s">
        <v>2354</v>
      </c>
      <c r="C446" s="62" t="s">
        <v>2355</v>
      </c>
      <c r="D446" s="62"/>
      <c r="E446" s="65"/>
      <c r="F446" s="63" t="s">
        <v>98</v>
      </c>
      <c r="G446" s="65">
        <v>1</v>
      </c>
      <c r="H446" s="61"/>
      <c r="I446" s="62"/>
      <c r="J446" s="62"/>
      <c r="K446" s="62"/>
      <c r="L446" s="62"/>
      <c r="M446" s="62"/>
      <c r="N446" s="62"/>
      <c r="O446" s="62"/>
      <c r="P446" s="62"/>
      <c r="Q446" s="62"/>
    </row>
    <row r="447" spans="1:17" x14ac:dyDescent="0.25">
      <c r="A447" s="65">
        <v>5</v>
      </c>
      <c r="B447" s="64" t="s">
        <v>2258</v>
      </c>
      <c r="C447" s="62"/>
      <c r="D447" s="62"/>
      <c r="E447" s="65"/>
      <c r="F447" s="63" t="s">
        <v>98</v>
      </c>
      <c r="G447" s="65">
        <v>1</v>
      </c>
      <c r="H447" s="61"/>
      <c r="I447" s="62"/>
      <c r="J447" s="62"/>
      <c r="K447" s="62"/>
      <c r="L447" s="62"/>
      <c r="M447" s="62"/>
      <c r="N447" s="62"/>
      <c r="O447" s="62"/>
      <c r="P447" s="62"/>
      <c r="Q447" s="62"/>
    </row>
    <row r="448" spans="1:17" x14ac:dyDescent="0.25">
      <c r="A448" s="65">
        <v>6</v>
      </c>
      <c r="B448" s="64" t="s">
        <v>2356</v>
      </c>
      <c r="C448" s="62"/>
      <c r="D448" s="62"/>
      <c r="E448" s="65"/>
      <c r="F448" s="63" t="s">
        <v>98</v>
      </c>
      <c r="G448" s="65">
        <v>2</v>
      </c>
      <c r="H448" s="61"/>
      <c r="I448" s="62"/>
      <c r="J448" s="62"/>
      <c r="K448" s="62"/>
      <c r="L448" s="62"/>
      <c r="M448" s="62"/>
      <c r="N448" s="62"/>
      <c r="O448" s="62"/>
      <c r="P448" s="62"/>
      <c r="Q448" s="62"/>
    </row>
    <row r="449" spans="1:17" x14ac:dyDescent="0.25">
      <c r="A449" s="65">
        <v>7</v>
      </c>
      <c r="B449" s="64" t="s">
        <v>2259</v>
      </c>
      <c r="C449" s="62"/>
      <c r="D449" s="62"/>
      <c r="E449" s="65"/>
      <c r="F449" s="63" t="s">
        <v>98</v>
      </c>
      <c r="G449" s="65">
        <v>1</v>
      </c>
      <c r="H449" s="61"/>
      <c r="I449" s="62"/>
      <c r="J449" s="62"/>
      <c r="K449" s="62"/>
      <c r="L449" s="62"/>
      <c r="M449" s="62"/>
      <c r="N449" s="62"/>
      <c r="O449" s="62"/>
      <c r="P449" s="62"/>
      <c r="Q449" s="62"/>
    </row>
    <row r="450" spans="1:17" x14ac:dyDescent="0.25">
      <c r="A450" s="65">
        <v>8</v>
      </c>
      <c r="B450" s="64" t="s">
        <v>2357</v>
      </c>
      <c r="C450" s="62"/>
      <c r="D450" s="62"/>
      <c r="E450" s="65"/>
      <c r="F450" s="63" t="s">
        <v>98</v>
      </c>
      <c r="G450" s="65">
        <v>1</v>
      </c>
      <c r="H450" s="61"/>
      <c r="I450" s="62"/>
      <c r="J450" s="62"/>
      <c r="K450" s="62"/>
      <c r="L450" s="62"/>
      <c r="M450" s="62"/>
      <c r="N450" s="62"/>
      <c r="O450" s="62"/>
      <c r="P450" s="62"/>
      <c r="Q450" s="62"/>
    </row>
    <row r="451" spans="1:17" x14ac:dyDescent="0.25">
      <c r="A451" s="65">
        <v>9</v>
      </c>
      <c r="B451" s="64" t="s">
        <v>2358</v>
      </c>
      <c r="C451" s="62"/>
      <c r="D451" s="62"/>
      <c r="E451" s="65"/>
      <c r="F451" s="63" t="s">
        <v>98</v>
      </c>
      <c r="G451" s="65">
        <v>1</v>
      </c>
      <c r="H451" s="61"/>
      <c r="I451" s="62"/>
      <c r="J451" s="62"/>
      <c r="K451" s="62"/>
      <c r="L451" s="62"/>
      <c r="M451" s="62"/>
      <c r="N451" s="62"/>
      <c r="O451" s="62"/>
      <c r="P451" s="62"/>
      <c r="Q451" s="62"/>
    </row>
    <row r="452" spans="1:17" x14ac:dyDescent="0.25">
      <c r="A452" s="65">
        <v>10</v>
      </c>
      <c r="B452" s="64" t="s">
        <v>2260</v>
      </c>
      <c r="C452" s="62"/>
      <c r="D452" s="62"/>
      <c r="E452" s="65"/>
      <c r="F452" s="63" t="s">
        <v>98</v>
      </c>
      <c r="G452" s="65">
        <v>1</v>
      </c>
      <c r="H452" s="61"/>
      <c r="I452" s="62"/>
      <c r="J452" s="62"/>
      <c r="K452" s="62"/>
      <c r="L452" s="62"/>
      <c r="M452" s="62"/>
      <c r="N452" s="62"/>
      <c r="O452" s="62"/>
      <c r="P452" s="62"/>
      <c r="Q452" s="62"/>
    </row>
    <row r="453" spans="1:17" x14ac:dyDescent="0.25">
      <c r="A453" s="65">
        <v>11</v>
      </c>
      <c r="B453" s="64" t="s">
        <v>2359</v>
      </c>
      <c r="C453" s="62"/>
      <c r="D453" s="62"/>
      <c r="E453" s="65"/>
      <c r="F453" s="63" t="s">
        <v>98</v>
      </c>
      <c r="G453" s="65">
        <v>2</v>
      </c>
      <c r="H453" s="61"/>
      <c r="I453" s="62"/>
      <c r="J453" s="62"/>
      <c r="K453" s="62"/>
      <c r="L453" s="62"/>
      <c r="M453" s="62"/>
      <c r="N453" s="62"/>
      <c r="O453" s="62"/>
      <c r="P453" s="62"/>
      <c r="Q453" s="62"/>
    </row>
    <row r="454" spans="1:17" x14ac:dyDescent="0.25">
      <c r="A454" s="65">
        <v>12</v>
      </c>
      <c r="B454" s="64" t="s">
        <v>2360</v>
      </c>
      <c r="C454" s="62"/>
      <c r="D454" s="62"/>
      <c r="E454" s="65"/>
      <c r="F454" s="63" t="s">
        <v>98</v>
      </c>
      <c r="G454" s="65">
        <v>2</v>
      </c>
      <c r="H454" s="61"/>
      <c r="I454" s="62"/>
      <c r="J454" s="62"/>
      <c r="K454" s="62"/>
      <c r="L454" s="62"/>
      <c r="M454" s="62"/>
      <c r="N454" s="62"/>
      <c r="O454" s="62"/>
      <c r="P454" s="62"/>
      <c r="Q454" s="62"/>
    </row>
    <row r="455" spans="1:17" x14ac:dyDescent="0.25">
      <c r="A455" s="65">
        <v>13</v>
      </c>
      <c r="B455" s="64" t="s">
        <v>2266</v>
      </c>
      <c r="C455" s="62" t="s">
        <v>2267</v>
      </c>
      <c r="D455" s="62"/>
      <c r="E455" s="65"/>
      <c r="F455" s="63" t="s">
        <v>1161</v>
      </c>
      <c r="G455" s="65">
        <v>6</v>
      </c>
      <c r="H455" s="61"/>
      <c r="I455" s="62"/>
      <c r="J455" s="62"/>
      <c r="K455" s="62"/>
      <c r="L455" s="62"/>
      <c r="M455" s="62"/>
      <c r="N455" s="62"/>
      <c r="O455" s="62"/>
      <c r="P455" s="62"/>
      <c r="Q455" s="62"/>
    </row>
    <row r="456" spans="1:17" x14ac:dyDescent="0.25">
      <c r="A456" s="65">
        <v>14</v>
      </c>
      <c r="B456" s="64" t="s">
        <v>2268</v>
      </c>
      <c r="C456" s="62" t="s">
        <v>2267</v>
      </c>
      <c r="D456" s="62"/>
      <c r="E456" s="65"/>
      <c r="F456" s="63" t="s">
        <v>1161</v>
      </c>
      <c r="G456" s="65">
        <v>38</v>
      </c>
      <c r="H456" s="61"/>
      <c r="I456" s="62"/>
      <c r="J456" s="62"/>
      <c r="K456" s="62"/>
      <c r="L456" s="62"/>
      <c r="M456" s="62"/>
      <c r="N456" s="62"/>
      <c r="O456" s="62"/>
      <c r="P456" s="62"/>
      <c r="Q456" s="62"/>
    </row>
    <row r="457" spans="1:17" x14ac:dyDescent="0.25">
      <c r="A457" s="65">
        <v>15</v>
      </c>
      <c r="B457" s="64" t="s">
        <v>2361</v>
      </c>
      <c r="C457" s="62" t="s">
        <v>2267</v>
      </c>
      <c r="D457" s="62"/>
      <c r="E457" s="65"/>
      <c r="F457" s="63" t="s">
        <v>1161</v>
      </c>
      <c r="G457" s="65">
        <v>8</v>
      </c>
      <c r="H457" s="61"/>
      <c r="I457" s="62"/>
      <c r="J457" s="62"/>
      <c r="K457" s="62"/>
      <c r="L457" s="62"/>
      <c r="M457" s="62"/>
      <c r="N457" s="62"/>
      <c r="O457" s="62"/>
      <c r="P457" s="62"/>
      <c r="Q457" s="62"/>
    </row>
    <row r="458" spans="1:17" x14ac:dyDescent="0.25">
      <c r="A458" s="65">
        <v>16</v>
      </c>
      <c r="B458" s="64" t="s">
        <v>2269</v>
      </c>
      <c r="C458" s="62" t="s">
        <v>2267</v>
      </c>
      <c r="D458" s="62"/>
      <c r="E458" s="65"/>
      <c r="F458" s="63" t="s">
        <v>1161</v>
      </c>
      <c r="G458" s="65">
        <v>8</v>
      </c>
      <c r="H458" s="61"/>
      <c r="I458" s="62"/>
      <c r="J458" s="62"/>
      <c r="K458" s="62"/>
      <c r="L458" s="62"/>
      <c r="M458" s="62"/>
      <c r="N458" s="62"/>
      <c r="O458" s="62"/>
      <c r="P458" s="62"/>
      <c r="Q458" s="62"/>
    </row>
    <row r="459" spans="1:17" x14ac:dyDescent="0.25">
      <c r="A459" s="65">
        <v>17</v>
      </c>
      <c r="B459" s="64" t="s">
        <v>2327</v>
      </c>
      <c r="C459" s="62" t="s">
        <v>2267</v>
      </c>
      <c r="D459" s="62"/>
      <c r="E459" s="65"/>
      <c r="F459" s="63" t="s">
        <v>1161</v>
      </c>
      <c r="G459" s="65">
        <v>6</v>
      </c>
      <c r="H459" s="61"/>
      <c r="I459" s="62"/>
      <c r="J459" s="62"/>
      <c r="K459" s="62"/>
      <c r="L459" s="62"/>
      <c r="M459" s="62"/>
      <c r="N459" s="62"/>
      <c r="O459" s="62"/>
      <c r="P459" s="62"/>
      <c r="Q459" s="62"/>
    </row>
    <row r="460" spans="1:17" x14ac:dyDescent="0.25">
      <c r="A460" s="65">
        <v>18</v>
      </c>
      <c r="B460" s="64" t="s">
        <v>2323</v>
      </c>
      <c r="C460" s="62" t="s">
        <v>2267</v>
      </c>
      <c r="D460" s="62"/>
      <c r="E460" s="65"/>
      <c r="F460" s="63" t="s">
        <v>1161</v>
      </c>
      <c r="G460" s="65">
        <v>12</v>
      </c>
      <c r="H460" s="61"/>
      <c r="I460" s="62"/>
      <c r="J460" s="62"/>
      <c r="K460" s="62"/>
      <c r="L460" s="62"/>
      <c r="M460" s="62"/>
      <c r="N460" s="62"/>
      <c r="O460" s="62"/>
      <c r="P460" s="62"/>
      <c r="Q460" s="62"/>
    </row>
    <row r="461" spans="1:17" x14ac:dyDescent="0.25">
      <c r="A461" s="65">
        <v>19</v>
      </c>
      <c r="B461" s="64" t="s">
        <v>2328</v>
      </c>
      <c r="C461" s="62" t="s">
        <v>2267</v>
      </c>
      <c r="D461" s="62"/>
      <c r="E461" s="65"/>
      <c r="F461" s="63" t="s">
        <v>1161</v>
      </c>
      <c r="G461" s="65">
        <v>2</v>
      </c>
      <c r="H461" s="61"/>
      <c r="I461" s="62"/>
      <c r="J461" s="62"/>
      <c r="K461" s="62"/>
      <c r="L461" s="62"/>
      <c r="M461" s="62"/>
      <c r="N461" s="62"/>
      <c r="O461" s="62"/>
      <c r="P461" s="62"/>
      <c r="Q461" s="62"/>
    </row>
    <row r="462" spans="1:17" x14ac:dyDescent="0.25">
      <c r="A462" s="65">
        <v>20</v>
      </c>
      <c r="B462" s="64" t="s">
        <v>2304</v>
      </c>
      <c r="C462" s="62" t="s">
        <v>2267</v>
      </c>
      <c r="D462" s="62"/>
      <c r="E462" s="65"/>
      <c r="F462" s="63" t="s">
        <v>1161</v>
      </c>
      <c r="G462" s="65">
        <v>6</v>
      </c>
      <c r="H462" s="61"/>
      <c r="I462" s="62"/>
      <c r="J462" s="62"/>
      <c r="K462" s="62"/>
      <c r="L462" s="62"/>
      <c r="M462" s="62"/>
      <c r="N462" s="62"/>
      <c r="O462" s="62"/>
      <c r="P462" s="62"/>
      <c r="Q462" s="62"/>
    </row>
    <row r="463" spans="1:17" x14ac:dyDescent="0.25">
      <c r="A463" s="65">
        <v>21</v>
      </c>
      <c r="B463" s="64" t="s">
        <v>2270</v>
      </c>
      <c r="C463" s="62" t="s">
        <v>2267</v>
      </c>
      <c r="D463" s="62"/>
      <c r="E463" s="65"/>
      <c r="F463" s="63" t="s">
        <v>1161</v>
      </c>
      <c r="G463" s="65">
        <v>5</v>
      </c>
      <c r="H463" s="61"/>
      <c r="I463" s="62"/>
      <c r="J463" s="62"/>
      <c r="K463" s="62"/>
      <c r="L463" s="62"/>
      <c r="M463" s="62"/>
      <c r="N463" s="62"/>
      <c r="O463" s="62"/>
      <c r="P463" s="62"/>
      <c r="Q463" s="62"/>
    </row>
    <row r="464" spans="1:17" x14ac:dyDescent="0.25">
      <c r="A464" s="65">
        <v>22</v>
      </c>
      <c r="B464" s="64" t="s">
        <v>2272</v>
      </c>
      <c r="C464" s="62" t="s">
        <v>2267</v>
      </c>
      <c r="D464" s="62"/>
      <c r="E464" s="65"/>
      <c r="F464" s="63" t="s">
        <v>1161</v>
      </c>
      <c r="G464" s="65">
        <v>20</v>
      </c>
      <c r="H464" s="61"/>
      <c r="I464" s="62"/>
      <c r="J464" s="62"/>
      <c r="K464" s="62"/>
      <c r="L464" s="62"/>
      <c r="M464" s="62"/>
      <c r="N464" s="62"/>
      <c r="O464" s="62"/>
      <c r="P464" s="62"/>
      <c r="Q464" s="62"/>
    </row>
    <row r="465" spans="1:17" x14ac:dyDescent="0.25">
      <c r="A465" s="65">
        <v>23</v>
      </c>
      <c r="B465" s="64" t="s">
        <v>2362</v>
      </c>
      <c r="C465" s="62" t="s">
        <v>2267</v>
      </c>
      <c r="D465" s="62"/>
      <c r="E465" s="65"/>
      <c r="F465" s="63" t="s">
        <v>1161</v>
      </c>
      <c r="G465" s="65">
        <v>9</v>
      </c>
      <c r="H465" s="61"/>
      <c r="I465" s="62"/>
      <c r="J465" s="62"/>
      <c r="K465" s="62"/>
      <c r="L465" s="62"/>
      <c r="M465" s="62"/>
      <c r="N465" s="62"/>
      <c r="O465" s="62"/>
      <c r="P465" s="62"/>
      <c r="Q465" s="62"/>
    </row>
    <row r="466" spans="1:17" x14ac:dyDescent="0.25">
      <c r="A466" s="65">
        <v>24</v>
      </c>
      <c r="B466" s="64" t="s">
        <v>2275</v>
      </c>
      <c r="C466" s="62" t="s">
        <v>2267</v>
      </c>
      <c r="D466" s="62"/>
      <c r="E466" s="65"/>
      <c r="F466" s="63" t="s">
        <v>1161</v>
      </c>
      <c r="G466" s="65">
        <v>3</v>
      </c>
      <c r="H466" s="61"/>
      <c r="I466" s="62"/>
      <c r="J466" s="62"/>
      <c r="K466" s="62"/>
      <c r="L466" s="62"/>
      <c r="M466" s="62"/>
      <c r="N466" s="62"/>
      <c r="O466" s="62"/>
      <c r="P466" s="62"/>
      <c r="Q466" s="62"/>
    </row>
    <row r="467" spans="1:17" x14ac:dyDescent="0.25">
      <c r="A467" s="65">
        <v>25</v>
      </c>
      <c r="B467" s="64" t="s">
        <v>2276</v>
      </c>
      <c r="C467" s="62" t="s">
        <v>2267</v>
      </c>
      <c r="D467" s="62"/>
      <c r="E467" s="65"/>
      <c r="F467" s="63" t="s">
        <v>1161</v>
      </c>
      <c r="G467" s="65">
        <v>14</v>
      </c>
      <c r="H467" s="61"/>
      <c r="I467" s="62"/>
      <c r="J467" s="62"/>
      <c r="K467" s="62"/>
      <c r="L467" s="62"/>
      <c r="M467" s="62"/>
      <c r="N467" s="62"/>
      <c r="O467" s="62"/>
      <c r="P467" s="62"/>
      <c r="Q467" s="62"/>
    </row>
    <row r="468" spans="1:17" x14ac:dyDescent="0.25">
      <c r="A468" s="65">
        <v>26</v>
      </c>
      <c r="B468" s="64" t="s">
        <v>2363</v>
      </c>
      <c r="C468" s="62" t="s">
        <v>2267</v>
      </c>
      <c r="D468" s="62"/>
      <c r="E468" s="65"/>
      <c r="F468" s="63" t="s">
        <v>1161</v>
      </c>
      <c r="G468" s="65">
        <v>5</v>
      </c>
      <c r="H468" s="61"/>
      <c r="I468" s="62"/>
      <c r="J468" s="62"/>
      <c r="K468" s="62"/>
      <c r="L468" s="62"/>
      <c r="M468" s="62"/>
      <c r="N468" s="62"/>
      <c r="O468" s="62"/>
      <c r="P468" s="62"/>
      <c r="Q468" s="62"/>
    </row>
    <row r="469" spans="1:17" x14ac:dyDescent="0.25">
      <c r="A469" s="65">
        <v>27</v>
      </c>
      <c r="B469" s="64" t="s">
        <v>2364</v>
      </c>
      <c r="C469" s="62" t="s">
        <v>2267</v>
      </c>
      <c r="D469" s="62"/>
      <c r="E469" s="65"/>
      <c r="F469" s="63" t="s">
        <v>1161</v>
      </c>
      <c r="G469" s="65">
        <v>5</v>
      </c>
      <c r="H469" s="61"/>
      <c r="I469" s="62"/>
      <c r="J469" s="62"/>
      <c r="K469" s="62"/>
      <c r="L469" s="62"/>
      <c r="M469" s="62"/>
      <c r="N469" s="62"/>
      <c r="O469" s="62"/>
      <c r="P469" s="62"/>
      <c r="Q469" s="62"/>
    </row>
    <row r="470" spans="1:17" x14ac:dyDescent="0.25">
      <c r="A470" s="65">
        <v>28</v>
      </c>
      <c r="B470" s="64" t="s">
        <v>2293</v>
      </c>
      <c r="C470" s="62" t="s">
        <v>2267</v>
      </c>
      <c r="D470" s="62"/>
      <c r="E470" s="65"/>
      <c r="F470" s="63" t="s">
        <v>1161</v>
      </c>
      <c r="G470" s="65">
        <v>12</v>
      </c>
      <c r="H470" s="61"/>
      <c r="I470" s="62"/>
      <c r="J470" s="62"/>
      <c r="K470" s="62"/>
      <c r="L470" s="62"/>
      <c r="M470" s="62"/>
      <c r="N470" s="62"/>
      <c r="O470" s="62"/>
      <c r="P470" s="62"/>
      <c r="Q470" s="62"/>
    </row>
    <row r="471" spans="1:17" x14ac:dyDescent="0.25">
      <c r="A471" s="65">
        <v>29</v>
      </c>
      <c r="B471" s="64" t="s">
        <v>2338</v>
      </c>
      <c r="C471" s="62" t="s">
        <v>2339</v>
      </c>
      <c r="D471" s="62"/>
      <c r="E471" s="65"/>
      <c r="F471" s="63" t="s">
        <v>13</v>
      </c>
      <c r="G471" s="65">
        <v>3.4</v>
      </c>
      <c r="H471" s="61"/>
      <c r="I471" s="62"/>
      <c r="J471" s="62"/>
      <c r="K471" s="62"/>
      <c r="L471" s="62"/>
      <c r="M471" s="62"/>
      <c r="N471" s="62"/>
      <c r="O471" s="62"/>
      <c r="P471" s="62"/>
      <c r="Q471" s="62"/>
    </row>
    <row r="472" spans="1:17" x14ac:dyDescent="0.25">
      <c r="A472" s="65">
        <v>30</v>
      </c>
      <c r="B472" s="64" t="s">
        <v>2284</v>
      </c>
      <c r="C472" s="62"/>
      <c r="D472" s="62"/>
      <c r="E472" s="65"/>
      <c r="F472" s="63" t="s">
        <v>1250</v>
      </c>
      <c r="G472" s="65">
        <v>80</v>
      </c>
      <c r="H472" s="61"/>
      <c r="I472" s="62"/>
      <c r="J472" s="62"/>
      <c r="K472" s="62"/>
      <c r="L472" s="62"/>
      <c r="M472" s="62"/>
      <c r="N472" s="62"/>
      <c r="O472" s="62"/>
      <c r="P472" s="62"/>
      <c r="Q472" s="62"/>
    </row>
    <row r="473" spans="1:17" x14ac:dyDescent="0.25">
      <c r="A473" s="65"/>
      <c r="B473" s="64"/>
      <c r="C473" s="62"/>
      <c r="D473" s="62"/>
      <c r="E473" s="65"/>
      <c r="F473" s="63"/>
      <c r="G473" s="65"/>
      <c r="H473" s="61"/>
      <c r="I473" s="62"/>
      <c r="J473" s="62"/>
      <c r="K473" s="62"/>
      <c r="L473" s="62"/>
      <c r="M473" s="62"/>
      <c r="N473" s="62"/>
      <c r="O473" s="62"/>
      <c r="P473" s="62"/>
      <c r="Q473" s="62"/>
    </row>
    <row r="474" spans="1:17" x14ac:dyDescent="0.25">
      <c r="A474" s="65"/>
      <c r="B474" s="87" t="s">
        <v>2365</v>
      </c>
      <c r="C474" s="74"/>
      <c r="D474" s="62"/>
      <c r="E474" s="65"/>
      <c r="F474" s="63"/>
      <c r="G474" s="65"/>
      <c r="H474" s="61"/>
      <c r="I474" s="62"/>
      <c r="J474" s="62"/>
      <c r="K474" s="62"/>
      <c r="L474" s="62"/>
      <c r="M474" s="62"/>
      <c r="N474" s="62"/>
      <c r="O474" s="62"/>
      <c r="P474" s="62"/>
      <c r="Q474" s="62"/>
    </row>
    <row r="475" spans="1:17" x14ac:dyDescent="0.25">
      <c r="A475" s="65">
        <v>1</v>
      </c>
      <c r="B475" s="88" t="s">
        <v>2333</v>
      </c>
      <c r="C475" s="70" t="s">
        <v>2334</v>
      </c>
      <c r="D475" s="62"/>
      <c r="E475" s="65" t="s">
        <v>2335</v>
      </c>
      <c r="F475" s="63" t="s">
        <v>1162</v>
      </c>
      <c r="G475" s="65">
        <v>1</v>
      </c>
      <c r="H475" s="61"/>
      <c r="I475" s="62"/>
      <c r="J475" s="62"/>
      <c r="K475" s="62"/>
      <c r="L475" s="62"/>
      <c r="M475" s="62"/>
      <c r="N475" s="62"/>
      <c r="O475" s="62"/>
      <c r="P475" s="62"/>
      <c r="Q475" s="62"/>
    </row>
    <row r="476" spans="1:17" x14ac:dyDescent="0.25">
      <c r="A476" s="65">
        <v>2</v>
      </c>
      <c r="B476" s="88" t="s">
        <v>2336</v>
      </c>
      <c r="C476" s="74"/>
      <c r="D476" s="62"/>
      <c r="E476" s="65" t="s">
        <v>2335</v>
      </c>
      <c r="F476" s="63" t="s">
        <v>98</v>
      </c>
      <c r="G476" s="65">
        <v>1</v>
      </c>
      <c r="H476" s="61"/>
      <c r="I476" s="62"/>
      <c r="J476" s="62"/>
      <c r="K476" s="62"/>
      <c r="L476" s="62"/>
      <c r="M476" s="62"/>
      <c r="N476" s="62"/>
      <c r="O476" s="62"/>
      <c r="P476" s="62"/>
      <c r="Q476" s="62"/>
    </row>
    <row r="477" spans="1:17" x14ac:dyDescent="0.25">
      <c r="A477" s="65">
        <v>3</v>
      </c>
      <c r="B477" s="88" t="s">
        <v>2366</v>
      </c>
      <c r="C477" s="77" t="s">
        <v>2367</v>
      </c>
      <c r="D477" s="62"/>
      <c r="E477" s="65" t="s">
        <v>2250</v>
      </c>
      <c r="F477" s="63" t="s">
        <v>98</v>
      </c>
      <c r="G477" s="65">
        <v>1</v>
      </c>
      <c r="H477" s="61"/>
      <c r="I477" s="62"/>
      <c r="J477" s="62"/>
      <c r="K477" s="62"/>
      <c r="L477" s="62"/>
      <c r="M477" s="62"/>
      <c r="N477" s="62"/>
      <c r="O477" s="62"/>
      <c r="P477" s="62"/>
      <c r="Q477" s="62"/>
    </row>
    <row r="478" spans="1:17" ht="26.4" x14ac:dyDescent="0.25">
      <c r="A478" s="65">
        <v>4</v>
      </c>
      <c r="B478" s="88" t="s">
        <v>2268</v>
      </c>
      <c r="C478" s="77" t="s">
        <v>2267</v>
      </c>
      <c r="D478" s="62"/>
      <c r="E478" s="65"/>
      <c r="F478" s="63" t="s">
        <v>1161</v>
      </c>
      <c r="G478" s="65">
        <v>3</v>
      </c>
      <c r="H478" s="61"/>
      <c r="I478" s="62"/>
      <c r="J478" s="62"/>
      <c r="K478" s="62"/>
      <c r="L478" s="62"/>
      <c r="M478" s="62"/>
      <c r="N478" s="62"/>
      <c r="O478" s="62"/>
      <c r="P478" s="62"/>
      <c r="Q478" s="62"/>
    </row>
    <row r="479" spans="1:17" x14ac:dyDescent="0.25">
      <c r="A479" s="65">
        <v>5</v>
      </c>
      <c r="B479" s="69" t="s">
        <v>2338</v>
      </c>
      <c r="C479" s="90" t="s">
        <v>2339</v>
      </c>
      <c r="D479" s="62"/>
      <c r="E479" s="65"/>
      <c r="F479" s="63" t="s">
        <v>13</v>
      </c>
      <c r="G479" s="65">
        <v>0.9</v>
      </c>
      <c r="H479" s="61"/>
      <c r="I479" s="62"/>
      <c r="J479" s="62"/>
      <c r="K479" s="62"/>
      <c r="L479" s="62"/>
      <c r="M479" s="62"/>
      <c r="N479" s="62"/>
      <c r="O479" s="62"/>
      <c r="P479" s="62"/>
      <c r="Q479" s="62"/>
    </row>
    <row r="480" spans="1:17" x14ac:dyDescent="0.25">
      <c r="A480" s="65">
        <v>6</v>
      </c>
      <c r="B480" s="69" t="s">
        <v>2284</v>
      </c>
      <c r="C480" s="74"/>
      <c r="D480" s="62"/>
      <c r="E480" s="65"/>
      <c r="F480" s="63" t="s">
        <v>1250</v>
      </c>
      <c r="G480" s="65">
        <v>2</v>
      </c>
      <c r="H480" s="61"/>
      <c r="I480" s="62"/>
      <c r="J480" s="62"/>
      <c r="K480" s="62"/>
      <c r="L480" s="62"/>
      <c r="M480" s="62"/>
      <c r="N480" s="62"/>
      <c r="O480" s="62"/>
      <c r="P480" s="62"/>
      <c r="Q480" s="62"/>
    </row>
    <row r="481" spans="1:17" x14ac:dyDescent="0.25">
      <c r="A481" s="65"/>
      <c r="B481" s="64"/>
      <c r="C481" s="62"/>
      <c r="D481" s="62"/>
      <c r="E481" s="65"/>
      <c r="F481" s="63"/>
      <c r="G481" s="65"/>
      <c r="H481" s="61"/>
      <c r="I481" s="62"/>
      <c r="J481" s="62"/>
      <c r="K481" s="62"/>
      <c r="L481" s="62"/>
      <c r="M481" s="62"/>
      <c r="N481" s="62"/>
      <c r="O481" s="62"/>
      <c r="P481" s="62"/>
      <c r="Q481" s="62"/>
    </row>
    <row r="482" spans="1:17" x14ac:dyDescent="0.25">
      <c r="A482" s="65"/>
      <c r="B482" s="64"/>
      <c r="C482" s="62"/>
      <c r="D482" s="62"/>
      <c r="E482" s="65"/>
      <c r="F482" s="63"/>
      <c r="G482" s="65"/>
      <c r="H482" s="61"/>
      <c r="I482" s="62"/>
      <c r="J482" s="62"/>
      <c r="K482" s="62"/>
      <c r="L482" s="62"/>
      <c r="M482" s="62"/>
      <c r="N482" s="62"/>
      <c r="O482" s="62"/>
      <c r="P482" s="62"/>
      <c r="Q482" s="62"/>
    </row>
    <row r="483" spans="1:17" x14ac:dyDescent="0.25">
      <c r="A483" s="65"/>
      <c r="B483" s="66" t="s">
        <v>2368</v>
      </c>
      <c r="C483" s="62"/>
      <c r="D483" s="62"/>
      <c r="E483" s="65"/>
      <c r="F483" s="63"/>
      <c r="G483" s="65"/>
      <c r="H483" s="61"/>
      <c r="I483" s="62"/>
      <c r="J483" s="62"/>
      <c r="K483" s="62"/>
      <c r="L483" s="62"/>
      <c r="M483" s="62"/>
      <c r="N483" s="62"/>
      <c r="O483" s="62"/>
      <c r="P483" s="62"/>
      <c r="Q483" s="62"/>
    </row>
    <row r="484" spans="1:17" x14ac:dyDescent="0.25">
      <c r="A484" s="65">
        <v>1</v>
      </c>
      <c r="B484" s="64" t="s">
        <v>2369</v>
      </c>
      <c r="C484" s="62" t="s">
        <v>2370</v>
      </c>
      <c r="D484" s="62"/>
      <c r="E484" s="65" t="s">
        <v>2335</v>
      </c>
      <c r="F484" s="63" t="s">
        <v>1162</v>
      </c>
      <c r="G484" s="65">
        <v>1</v>
      </c>
      <c r="H484" s="61"/>
      <c r="I484" s="62"/>
      <c r="J484" s="62"/>
      <c r="K484" s="62"/>
      <c r="L484" s="62"/>
      <c r="M484" s="62"/>
      <c r="N484" s="62"/>
      <c r="O484" s="62"/>
      <c r="P484" s="62"/>
      <c r="Q484" s="62"/>
    </row>
    <row r="485" spans="1:17" x14ac:dyDescent="0.25">
      <c r="A485" s="65">
        <v>2</v>
      </c>
      <c r="B485" s="64" t="s">
        <v>2336</v>
      </c>
      <c r="C485" s="62"/>
      <c r="D485" s="62"/>
      <c r="E485" s="65" t="s">
        <v>2335</v>
      </c>
      <c r="F485" s="63" t="s">
        <v>98</v>
      </c>
      <c r="G485" s="65">
        <v>1</v>
      </c>
      <c r="H485" s="61"/>
      <c r="I485" s="62"/>
      <c r="J485" s="62"/>
      <c r="K485" s="62"/>
      <c r="L485" s="62"/>
      <c r="M485" s="62"/>
      <c r="N485" s="62"/>
      <c r="O485" s="62"/>
      <c r="P485" s="62"/>
      <c r="Q485" s="62"/>
    </row>
    <row r="486" spans="1:17" x14ac:dyDescent="0.25">
      <c r="A486" s="65">
        <v>3</v>
      </c>
      <c r="B486" s="64" t="s">
        <v>2371</v>
      </c>
      <c r="C486" s="62" t="s">
        <v>2372</v>
      </c>
      <c r="D486" s="62"/>
      <c r="E486" s="65"/>
      <c r="F486" s="63" t="s">
        <v>98</v>
      </c>
      <c r="G486" s="65">
        <v>1</v>
      </c>
      <c r="H486" s="61"/>
      <c r="I486" s="62"/>
      <c r="J486" s="62"/>
      <c r="K486" s="62"/>
      <c r="L486" s="62"/>
      <c r="M486" s="62"/>
      <c r="N486" s="62"/>
      <c r="O486" s="62"/>
      <c r="P486" s="62"/>
      <c r="Q486" s="62"/>
    </row>
    <row r="487" spans="1:17" ht="26.4" x14ac:dyDescent="0.25">
      <c r="A487" s="65">
        <v>4</v>
      </c>
      <c r="B487" s="64" t="s">
        <v>2261</v>
      </c>
      <c r="C487" s="62" t="s">
        <v>2373</v>
      </c>
      <c r="D487" s="62"/>
      <c r="E487" s="65"/>
      <c r="F487" s="63" t="s">
        <v>98</v>
      </c>
      <c r="G487" s="65">
        <v>2</v>
      </c>
      <c r="H487" s="61"/>
      <c r="I487" s="62"/>
      <c r="J487" s="62"/>
      <c r="K487" s="62"/>
      <c r="L487" s="62"/>
      <c r="M487" s="62"/>
      <c r="N487" s="62"/>
      <c r="O487" s="62"/>
      <c r="P487" s="62"/>
      <c r="Q487" s="62"/>
    </row>
    <row r="488" spans="1:17" ht="26.4" x14ac:dyDescent="0.25">
      <c r="A488" s="65">
        <v>5</v>
      </c>
      <c r="B488" s="64" t="s">
        <v>2261</v>
      </c>
      <c r="C488" s="62" t="s">
        <v>2374</v>
      </c>
      <c r="D488" s="62"/>
      <c r="E488" s="65"/>
      <c r="F488" s="63" t="s">
        <v>98</v>
      </c>
      <c r="G488" s="65">
        <v>1</v>
      </c>
      <c r="H488" s="61"/>
      <c r="I488" s="62"/>
      <c r="J488" s="62"/>
      <c r="K488" s="62"/>
      <c r="L488" s="62"/>
      <c r="M488" s="62"/>
      <c r="N488" s="62"/>
      <c r="O488" s="62"/>
      <c r="P488" s="62"/>
      <c r="Q488" s="62"/>
    </row>
    <row r="489" spans="1:17" x14ac:dyDescent="0.25">
      <c r="A489" s="65">
        <v>6</v>
      </c>
      <c r="B489" s="64" t="s">
        <v>2344</v>
      </c>
      <c r="C489" s="62" t="s">
        <v>2345</v>
      </c>
      <c r="D489" s="62"/>
      <c r="E489" s="65" t="s">
        <v>2250</v>
      </c>
      <c r="F489" s="63" t="s">
        <v>98</v>
      </c>
      <c r="G489" s="65">
        <v>6</v>
      </c>
      <c r="H489" s="61"/>
      <c r="I489" s="62"/>
      <c r="J489" s="62"/>
      <c r="K489" s="62"/>
      <c r="L489" s="62"/>
      <c r="M489" s="62"/>
      <c r="N489" s="62"/>
      <c r="O489" s="62"/>
      <c r="P489" s="62"/>
      <c r="Q489" s="62"/>
    </row>
    <row r="490" spans="1:17" x14ac:dyDescent="0.25">
      <c r="A490" s="65">
        <v>7</v>
      </c>
      <c r="B490" s="64" t="s">
        <v>2366</v>
      </c>
      <c r="C490" s="62" t="s">
        <v>2367</v>
      </c>
      <c r="D490" s="62"/>
      <c r="E490" s="65" t="s">
        <v>2250</v>
      </c>
      <c r="F490" s="63" t="s">
        <v>98</v>
      </c>
      <c r="G490" s="65">
        <v>24</v>
      </c>
      <c r="H490" s="61"/>
      <c r="I490" s="62"/>
      <c r="J490" s="62"/>
      <c r="K490" s="62"/>
      <c r="L490" s="62"/>
      <c r="M490" s="62"/>
      <c r="N490" s="62"/>
      <c r="O490" s="62"/>
      <c r="P490" s="62"/>
      <c r="Q490" s="62"/>
    </row>
    <row r="491" spans="1:17" x14ac:dyDescent="0.25">
      <c r="A491" s="65">
        <v>8</v>
      </c>
      <c r="B491" s="64" t="s">
        <v>2266</v>
      </c>
      <c r="C491" s="62" t="s">
        <v>2267</v>
      </c>
      <c r="D491" s="62"/>
      <c r="E491" s="65"/>
      <c r="F491" s="63" t="s">
        <v>1161</v>
      </c>
      <c r="G491" s="65">
        <v>14</v>
      </c>
      <c r="H491" s="61"/>
      <c r="I491" s="62"/>
      <c r="J491" s="62"/>
      <c r="K491" s="62"/>
      <c r="L491" s="62"/>
      <c r="M491" s="62"/>
      <c r="N491" s="62"/>
      <c r="O491" s="62"/>
      <c r="P491" s="62"/>
      <c r="Q491" s="62"/>
    </row>
    <row r="492" spans="1:17" x14ac:dyDescent="0.25">
      <c r="A492" s="65">
        <v>9</v>
      </c>
      <c r="B492" s="64" t="s">
        <v>2268</v>
      </c>
      <c r="C492" s="62" t="s">
        <v>2267</v>
      </c>
      <c r="D492" s="62"/>
      <c r="E492" s="65"/>
      <c r="F492" s="63" t="s">
        <v>1161</v>
      </c>
      <c r="G492" s="65">
        <v>3</v>
      </c>
      <c r="H492" s="61"/>
      <c r="I492" s="62"/>
      <c r="J492" s="62"/>
      <c r="K492" s="62"/>
      <c r="L492" s="62"/>
      <c r="M492" s="62"/>
      <c r="N492" s="62"/>
      <c r="O492" s="62"/>
      <c r="P492" s="62"/>
      <c r="Q492" s="62"/>
    </row>
    <row r="493" spans="1:17" x14ac:dyDescent="0.25">
      <c r="A493" s="65">
        <v>10</v>
      </c>
      <c r="B493" s="64" t="s">
        <v>2269</v>
      </c>
      <c r="C493" s="62" t="s">
        <v>2267</v>
      </c>
      <c r="D493" s="62"/>
      <c r="E493" s="65"/>
      <c r="F493" s="63" t="s">
        <v>1161</v>
      </c>
      <c r="G493" s="65">
        <v>4</v>
      </c>
      <c r="H493" s="61"/>
      <c r="I493" s="62"/>
      <c r="J493" s="62"/>
      <c r="K493" s="62"/>
      <c r="L493" s="62"/>
      <c r="M493" s="62"/>
      <c r="N493" s="62"/>
      <c r="O493" s="62"/>
      <c r="P493" s="62"/>
      <c r="Q493" s="62"/>
    </row>
    <row r="494" spans="1:17" x14ac:dyDescent="0.25">
      <c r="A494" s="65">
        <v>11</v>
      </c>
      <c r="B494" s="64" t="s">
        <v>2327</v>
      </c>
      <c r="C494" s="62" t="s">
        <v>2267</v>
      </c>
      <c r="D494" s="62"/>
      <c r="E494" s="65"/>
      <c r="F494" s="63" t="s">
        <v>1161</v>
      </c>
      <c r="G494" s="65">
        <v>6</v>
      </c>
      <c r="H494" s="61"/>
      <c r="I494" s="62"/>
      <c r="J494" s="62"/>
      <c r="K494" s="62"/>
      <c r="L494" s="62"/>
      <c r="M494" s="62"/>
      <c r="N494" s="62"/>
      <c r="O494" s="62"/>
      <c r="P494" s="62"/>
      <c r="Q494" s="62"/>
    </row>
    <row r="495" spans="1:17" x14ac:dyDescent="0.25">
      <c r="A495" s="65">
        <v>12</v>
      </c>
      <c r="B495" s="64" t="s">
        <v>2323</v>
      </c>
      <c r="C495" s="62" t="s">
        <v>2267</v>
      </c>
      <c r="D495" s="62"/>
      <c r="E495" s="65"/>
      <c r="F495" s="63" t="s">
        <v>1161</v>
      </c>
      <c r="G495" s="65">
        <v>2</v>
      </c>
      <c r="H495" s="61"/>
      <c r="I495" s="62"/>
      <c r="J495" s="62"/>
      <c r="K495" s="62"/>
      <c r="L495" s="62"/>
      <c r="M495" s="62"/>
      <c r="N495" s="62"/>
      <c r="O495" s="62"/>
      <c r="P495" s="62"/>
      <c r="Q495" s="62"/>
    </row>
    <row r="496" spans="1:17" x14ac:dyDescent="0.25">
      <c r="A496" s="65">
        <v>13</v>
      </c>
      <c r="B496" s="64" t="s">
        <v>2328</v>
      </c>
      <c r="C496" s="62" t="s">
        <v>2267</v>
      </c>
      <c r="D496" s="62"/>
      <c r="E496" s="65"/>
      <c r="F496" s="63" t="s">
        <v>1161</v>
      </c>
      <c r="G496" s="65">
        <v>22</v>
      </c>
      <c r="H496" s="61"/>
      <c r="I496" s="62"/>
      <c r="J496" s="62"/>
      <c r="K496" s="62"/>
      <c r="L496" s="62"/>
      <c r="M496" s="62"/>
      <c r="N496" s="62"/>
      <c r="O496" s="62"/>
      <c r="P496" s="62"/>
      <c r="Q496" s="62"/>
    </row>
    <row r="497" spans="1:17" x14ac:dyDescent="0.25">
      <c r="A497" s="65">
        <v>14</v>
      </c>
      <c r="B497" s="64" t="s">
        <v>2272</v>
      </c>
      <c r="C497" s="62" t="s">
        <v>2267</v>
      </c>
      <c r="D497" s="62"/>
      <c r="E497" s="65"/>
      <c r="F497" s="63" t="s">
        <v>1161</v>
      </c>
      <c r="G497" s="65">
        <v>10</v>
      </c>
      <c r="H497" s="61"/>
      <c r="I497" s="62"/>
      <c r="J497" s="62"/>
      <c r="K497" s="62"/>
      <c r="L497" s="62"/>
      <c r="M497" s="62"/>
      <c r="N497" s="62"/>
      <c r="O497" s="62"/>
      <c r="P497" s="62"/>
      <c r="Q497" s="62"/>
    </row>
    <row r="498" spans="1:17" x14ac:dyDescent="0.25">
      <c r="A498" s="65">
        <v>15</v>
      </c>
      <c r="B498" s="64" t="s">
        <v>2375</v>
      </c>
      <c r="C498" s="62" t="s">
        <v>2267</v>
      </c>
      <c r="D498" s="62"/>
      <c r="E498" s="65"/>
      <c r="F498" s="63" t="s">
        <v>1161</v>
      </c>
      <c r="G498" s="65">
        <v>4</v>
      </c>
      <c r="H498" s="61"/>
      <c r="I498" s="62"/>
      <c r="J498" s="62"/>
      <c r="K498" s="62"/>
      <c r="L498" s="62"/>
      <c r="M498" s="62"/>
      <c r="N498" s="62"/>
      <c r="O498" s="62"/>
      <c r="P498" s="62"/>
      <c r="Q498" s="62"/>
    </row>
    <row r="499" spans="1:17" x14ac:dyDescent="0.25">
      <c r="A499" s="65">
        <v>16</v>
      </c>
      <c r="B499" s="64" t="s">
        <v>2376</v>
      </c>
      <c r="C499" s="62" t="s">
        <v>2267</v>
      </c>
      <c r="D499" s="62"/>
      <c r="E499" s="65"/>
      <c r="F499" s="63" t="s">
        <v>1161</v>
      </c>
      <c r="G499" s="65">
        <v>2</v>
      </c>
      <c r="H499" s="61"/>
      <c r="I499" s="62"/>
      <c r="J499" s="62"/>
      <c r="K499" s="62"/>
      <c r="L499" s="62"/>
      <c r="M499" s="62"/>
      <c r="N499" s="62"/>
      <c r="O499" s="62"/>
      <c r="P499" s="62"/>
      <c r="Q499" s="62"/>
    </row>
    <row r="500" spans="1:17" x14ac:dyDescent="0.25">
      <c r="A500" s="65">
        <v>17</v>
      </c>
      <c r="B500" s="64" t="s">
        <v>2338</v>
      </c>
      <c r="C500" s="62" t="s">
        <v>2339</v>
      </c>
      <c r="D500" s="62"/>
      <c r="E500" s="65"/>
      <c r="F500" s="63" t="s">
        <v>13</v>
      </c>
      <c r="G500" s="65">
        <v>2.1</v>
      </c>
      <c r="H500" s="61"/>
      <c r="I500" s="62"/>
      <c r="J500" s="62"/>
      <c r="K500" s="62"/>
      <c r="L500" s="62"/>
      <c r="M500" s="62"/>
      <c r="N500" s="62"/>
      <c r="O500" s="62"/>
      <c r="P500" s="62"/>
      <c r="Q500" s="62"/>
    </row>
    <row r="501" spans="1:17" x14ac:dyDescent="0.25">
      <c r="A501" s="65">
        <v>18</v>
      </c>
      <c r="B501" s="64" t="s">
        <v>2284</v>
      </c>
      <c r="C501" s="62"/>
      <c r="D501" s="62"/>
      <c r="E501" s="65"/>
      <c r="F501" s="63" t="s">
        <v>1250</v>
      </c>
      <c r="G501" s="65">
        <v>34</v>
      </c>
      <c r="H501" s="61"/>
      <c r="I501" s="62"/>
      <c r="J501" s="62"/>
      <c r="K501" s="62"/>
      <c r="L501" s="62"/>
      <c r="M501" s="62"/>
      <c r="N501" s="62"/>
      <c r="O501" s="62"/>
      <c r="P501" s="62"/>
      <c r="Q501" s="62"/>
    </row>
    <row r="502" spans="1:17" x14ac:dyDescent="0.25">
      <c r="A502" s="65"/>
      <c r="B502" s="64"/>
      <c r="C502" s="62"/>
      <c r="D502" s="62"/>
      <c r="E502" s="65"/>
      <c r="F502" s="63"/>
      <c r="G502" s="65"/>
      <c r="H502" s="61"/>
      <c r="I502" s="62"/>
      <c r="J502" s="62"/>
      <c r="K502" s="62"/>
      <c r="L502" s="62"/>
      <c r="M502" s="62"/>
      <c r="N502" s="62"/>
      <c r="O502" s="62"/>
      <c r="P502" s="62"/>
      <c r="Q502" s="62"/>
    </row>
    <row r="503" spans="1:17" x14ac:dyDescent="0.25">
      <c r="A503" s="65"/>
      <c r="B503" s="66" t="s">
        <v>2377</v>
      </c>
      <c r="C503" s="62"/>
      <c r="D503" s="62"/>
      <c r="E503" s="65"/>
      <c r="F503" s="63"/>
      <c r="G503" s="65"/>
      <c r="H503" s="61"/>
      <c r="I503" s="62"/>
      <c r="J503" s="62"/>
      <c r="K503" s="62"/>
      <c r="L503" s="62"/>
      <c r="M503" s="62"/>
      <c r="N503" s="62"/>
      <c r="O503" s="62"/>
      <c r="P503" s="62"/>
      <c r="Q503" s="62"/>
    </row>
    <row r="504" spans="1:17" x14ac:dyDescent="0.25">
      <c r="A504" s="65">
        <v>1</v>
      </c>
      <c r="B504" s="64" t="s">
        <v>2378</v>
      </c>
      <c r="C504" s="62" t="s">
        <v>2370</v>
      </c>
      <c r="D504" s="62"/>
      <c r="E504" s="65" t="s">
        <v>2335</v>
      </c>
      <c r="F504" s="63" t="s">
        <v>1162</v>
      </c>
      <c r="G504" s="65">
        <v>1</v>
      </c>
      <c r="H504" s="61"/>
      <c r="I504" s="62"/>
      <c r="J504" s="62"/>
      <c r="K504" s="62"/>
      <c r="L504" s="62"/>
      <c r="M504" s="62"/>
      <c r="N504" s="62"/>
      <c r="O504" s="62"/>
      <c r="P504" s="62"/>
      <c r="Q504" s="62"/>
    </row>
    <row r="505" spans="1:17" x14ac:dyDescent="0.25">
      <c r="A505" s="65">
        <v>2</v>
      </c>
      <c r="B505" s="64" t="s">
        <v>2336</v>
      </c>
      <c r="C505" s="62"/>
      <c r="D505" s="62"/>
      <c r="E505" s="65" t="s">
        <v>2335</v>
      </c>
      <c r="F505" s="63" t="s">
        <v>98</v>
      </c>
      <c r="G505" s="65">
        <v>1</v>
      </c>
      <c r="H505" s="61"/>
      <c r="I505" s="62"/>
      <c r="J505" s="62"/>
      <c r="K505" s="62"/>
      <c r="L505" s="62"/>
      <c r="M505" s="62"/>
      <c r="N505" s="62"/>
      <c r="O505" s="62"/>
      <c r="P505" s="62"/>
      <c r="Q505" s="62"/>
    </row>
    <row r="506" spans="1:17" x14ac:dyDescent="0.25">
      <c r="A506" s="65">
        <v>3</v>
      </c>
      <c r="B506" s="64" t="s">
        <v>2379</v>
      </c>
      <c r="C506" s="62" t="s">
        <v>2380</v>
      </c>
      <c r="D506" s="62"/>
      <c r="E506" s="65"/>
      <c r="F506" s="63" t="s">
        <v>98</v>
      </c>
      <c r="G506" s="65">
        <v>1</v>
      </c>
      <c r="H506" s="61"/>
      <c r="I506" s="62"/>
      <c r="J506" s="62"/>
      <c r="K506" s="62"/>
      <c r="L506" s="62"/>
      <c r="M506" s="62"/>
      <c r="N506" s="62"/>
      <c r="O506" s="62"/>
      <c r="P506" s="62"/>
      <c r="Q506" s="62"/>
    </row>
    <row r="507" spans="1:17" ht="26.4" x14ac:dyDescent="0.25">
      <c r="A507" s="65">
        <v>4</v>
      </c>
      <c r="B507" s="64" t="s">
        <v>2261</v>
      </c>
      <c r="C507" s="62" t="s">
        <v>2381</v>
      </c>
      <c r="D507" s="62"/>
      <c r="E507" s="65"/>
      <c r="F507" s="63" t="s">
        <v>98</v>
      </c>
      <c r="G507" s="65">
        <v>1</v>
      </c>
      <c r="H507" s="61"/>
      <c r="I507" s="62"/>
      <c r="J507" s="62"/>
      <c r="K507" s="62"/>
      <c r="L507" s="62"/>
      <c r="M507" s="62"/>
      <c r="N507" s="62"/>
      <c r="O507" s="62"/>
      <c r="P507" s="62"/>
      <c r="Q507" s="62"/>
    </row>
    <row r="508" spans="1:17" ht="26.4" x14ac:dyDescent="0.25">
      <c r="A508" s="65">
        <v>5</v>
      </c>
      <c r="B508" s="64" t="s">
        <v>2261</v>
      </c>
      <c r="C508" s="62" t="s">
        <v>2373</v>
      </c>
      <c r="D508" s="62"/>
      <c r="E508" s="65"/>
      <c r="F508" s="63" t="s">
        <v>98</v>
      </c>
      <c r="G508" s="65">
        <v>2</v>
      </c>
      <c r="H508" s="61"/>
      <c r="I508" s="62"/>
      <c r="J508" s="62"/>
      <c r="K508" s="62"/>
      <c r="L508" s="62"/>
      <c r="M508" s="62"/>
      <c r="N508" s="62"/>
      <c r="O508" s="62"/>
      <c r="P508" s="62"/>
      <c r="Q508" s="62"/>
    </row>
    <row r="509" spans="1:17" x14ac:dyDescent="0.25">
      <c r="A509" s="65">
        <v>6</v>
      </c>
      <c r="B509" s="64" t="s">
        <v>2344</v>
      </c>
      <c r="C509" s="62" t="s">
        <v>2345</v>
      </c>
      <c r="D509" s="62"/>
      <c r="E509" s="65" t="s">
        <v>2250</v>
      </c>
      <c r="F509" s="63" t="s">
        <v>98</v>
      </c>
      <c r="G509" s="65">
        <v>6</v>
      </c>
      <c r="H509" s="61"/>
      <c r="I509" s="62"/>
      <c r="J509" s="62"/>
      <c r="K509" s="62"/>
      <c r="L509" s="62"/>
      <c r="M509" s="62"/>
      <c r="N509" s="62"/>
      <c r="O509" s="62"/>
      <c r="P509" s="62"/>
      <c r="Q509" s="62"/>
    </row>
    <row r="510" spans="1:17" x14ac:dyDescent="0.25">
      <c r="A510" s="65">
        <v>7</v>
      </c>
      <c r="B510" s="64" t="s">
        <v>2366</v>
      </c>
      <c r="C510" s="62" t="s">
        <v>2367</v>
      </c>
      <c r="D510" s="62"/>
      <c r="E510" s="65" t="s">
        <v>2250</v>
      </c>
      <c r="F510" s="63" t="s">
        <v>98</v>
      </c>
      <c r="G510" s="65">
        <v>24</v>
      </c>
      <c r="H510" s="61"/>
      <c r="I510" s="62"/>
      <c r="J510" s="62"/>
      <c r="K510" s="62"/>
      <c r="L510" s="62"/>
      <c r="M510" s="62"/>
      <c r="N510" s="62"/>
      <c r="O510" s="62"/>
      <c r="P510" s="62"/>
      <c r="Q510" s="62"/>
    </row>
    <row r="511" spans="1:17" x14ac:dyDescent="0.25">
      <c r="A511" s="65">
        <v>8</v>
      </c>
      <c r="B511" s="64" t="s">
        <v>2266</v>
      </c>
      <c r="C511" s="62" t="s">
        <v>2267</v>
      </c>
      <c r="D511" s="62"/>
      <c r="E511" s="65"/>
      <c r="F511" s="63" t="s">
        <v>1161</v>
      </c>
      <c r="G511" s="65">
        <v>15</v>
      </c>
      <c r="H511" s="61"/>
      <c r="I511" s="62"/>
      <c r="J511" s="62"/>
      <c r="K511" s="62"/>
      <c r="L511" s="62"/>
      <c r="M511" s="62"/>
      <c r="N511" s="62"/>
      <c r="O511" s="62"/>
      <c r="P511" s="62"/>
      <c r="Q511" s="62"/>
    </row>
    <row r="512" spans="1:17" x14ac:dyDescent="0.25">
      <c r="A512" s="65">
        <v>9</v>
      </c>
      <c r="B512" s="64" t="s">
        <v>2268</v>
      </c>
      <c r="C512" s="62" t="s">
        <v>2267</v>
      </c>
      <c r="D512" s="62"/>
      <c r="E512" s="65"/>
      <c r="F512" s="63" t="s">
        <v>1161</v>
      </c>
      <c r="G512" s="65">
        <v>5</v>
      </c>
      <c r="H512" s="61"/>
      <c r="I512" s="62"/>
      <c r="J512" s="62"/>
      <c r="K512" s="62"/>
      <c r="L512" s="62"/>
      <c r="M512" s="62"/>
      <c r="N512" s="62"/>
      <c r="O512" s="62"/>
      <c r="P512" s="62"/>
      <c r="Q512" s="62"/>
    </row>
    <row r="513" spans="1:17" x14ac:dyDescent="0.25">
      <c r="A513" s="65">
        <v>10</v>
      </c>
      <c r="B513" s="64" t="s">
        <v>2269</v>
      </c>
      <c r="C513" s="62" t="s">
        <v>2267</v>
      </c>
      <c r="D513" s="62"/>
      <c r="E513" s="65"/>
      <c r="F513" s="63" t="s">
        <v>1161</v>
      </c>
      <c r="G513" s="65">
        <v>5</v>
      </c>
      <c r="H513" s="61"/>
      <c r="I513" s="62"/>
      <c r="J513" s="62"/>
      <c r="K513" s="62"/>
      <c r="L513" s="62"/>
      <c r="M513" s="62"/>
      <c r="N513" s="62"/>
      <c r="O513" s="62"/>
      <c r="P513" s="62"/>
      <c r="Q513" s="62"/>
    </row>
    <row r="514" spans="1:17" x14ac:dyDescent="0.25">
      <c r="A514" s="65">
        <v>11</v>
      </c>
      <c r="B514" s="64" t="s">
        <v>2327</v>
      </c>
      <c r="C514" s="62" t="s">
        <v>2267</v>
      </c>
      <c r="D514" s="62"/>
      <c r="E514" s="65"/>
      <c r="F514" s="63" t="s">
        <v>1161</v>
      </c>
      <c r="G514" s="65">
        <v>5</v>
      </c>
      <c r="H514" s="61"/>
      <c r="I514" s="62"/>
      <c r="J514" s="62"/>
      <c r="K514" s="62"/>
      <c r="L514" s="62"/>
      <c r="M514" s="62"/>
      <c r="N514" s="62"/>
      <c r="O514" s="62"/>
      <c r="P514" s="62"/>
      <c r="Q514" s="62"/>
    </row>
    <row r="515" spans="1:17" x14ac:dyDescent="0.25">
      <c r="A515" s="65">
        <v>12</v>
      </c>
      <c r="B515" s="64" t="s">
        <v>2314</v>
      </c>
      <c r="C515" s="62" t="s">
        <v>2267</v>
      </c>
      <c r="D515" s="62"/>
      <c r="E515" s="65"/>
      <c r="F515" s="63" t="s">
        <v>1161</v>
      </c>
      <c r="G515" s="65">
        <v>11</v>
      </c>
      <c r="H515" s="61"/>
      <c r="I515" s="62"/>
      <c r="J515" s="62"/>
      <c r="K515" s="62"/>
      <c r="L515" s="62"/>
      <c r="M515" s="62"/>
      <c r="N515" s="62"/>
      <c r="O515" s="62"/>
      <c r="P515" s="62"/>
      <c r="Q515" s="62"/>
    </row>
    <row r="516" spans="1:17" x14ac:dyDescent="0.25">
      <c r="A516" s="65">
        <v>13</v>
      </c>
      <c r="B516" s="64" t="s">
        <v>2328</v>
      </c>
      <c r="C516" s="62" t="s">
        <v>2267</v>
      </c>
      <c r="D516" s="62"/>
      <c r="E516" s="65"/>
      <c r="F516" s="63" t="s">
        <v>1161</v>
      </c>
      <c r="G516" s="65">
        <v>22</v>
      </c>
      <c r="H516" s="61"/>
      <c r="I516" s="62"/>
      <c r="J516" s="62"/>
      <c r="K516" s="62"/>
      <c r="L516" s="62"/>
      <c r="M516" s="62"/>
      <c r="N516" s="62"/>
      <c r="O516" s="62"/>
      <c r="P516" s="62"/>
      <c r="Q516" s="62"/>
    </row>
    <row r="517" spans="1:17" x14ac:dyDescent="0.25">
      <c r="A517" s="65">
        <v>14</v>
      </c>
      <c r="B517" s="64" t="s">
        <v>2375</v>
      </c>
      <c r="C517" s="62" t="s">
        <v>2267</v>
      </c>
      <c r="D517" s="62"/>
      <c r="E517" s="65"/>
      <c r="F517" s="63" t="s">
        <v>1161</v>
      </c>
      <c r="G517" s="65">
        <v>4</v>
      </c>
      <c r="H517" s="61"/>
      <c r="I517" s="62"/>
      <c r="J517" s="62"/>
      <c r="K517" s="62"/>
      <c r="L517" s="62"/>
      <c r="M517" s="62"/>
      <c r="N517" s="62"/>
      <c r="O517" s="62"/>
      <c r="P517" s="62"/>
      <c r="Q517" s="62"/>
    </row>
    <row r="518" spans="1:17" x14ac:dyDescent="0.25">
      <c r="A518" s="65">
        <v>15</v>
      </c>
      <c r="B518" s="64" t="s">
        <v>2275</v>
      </c>
      <c r="C518" s="62" t="s">
        <v>2267</v>
      </c>
      <c r="D518" s="62"/>
      <c r="E518" s="65"/>
      <c r="F518" s="63" t="s">
        <v>1161</v>
      </c>
      <c r="G518" s="65">
        <v>2</v>
      </c>
      <c r="H518" s="61"/>
      <c r="I518" s="62"/>
      <c r="J518" s="62"/>
      <c r="K518" s="62"/>
      <c r="L518" s="62"/>
      <c r="M518" s="62"/>
      <c r="N518" s="62"/>
      <c r="O518" s="62"/>
      <c r="P518" s="62"/>
      <c r="Q518" s="62"/>
    </row>
    <row r="519" spans="1:17" x14ac:dyDescent="0.25">
      <c r="A519" s="65">
        <v>16</v>
      </c>
      <c r="B519" s="64" t="s">
        <v>2338</v>
      </c>
      <c r="C519" s="62" t="s">
        <v>2339</v>
      </c>
      <c r="D519" s="62"/>
      <c r="E519" s="65"/>
      <c r="F519" s="63" t="s">
        <v>13</v>
      </c>
      <c r="G519" s="65">
        <v>1.9</v>
      </c>
      <c r="H519" s="61"/>
      <c r="I519" s="62"/>
      <c r="J519" s="62"/>
      <c r="K519" s="62"/>
      <c r="L519" s="62"/>
      <c r="M519" s="62"/>
      <c r="N519" s="62"/>
      <c r="O519" s="62"/>
      <c r="P519" s="62"/>
      <c r="Q519" s="62"/>
    </row>
    <row r="520" spans="1:17" x14ac:dyDescent="0.25">
      <c r="A520" s="65">
        <v>17</v>
      </c>
      <c r="B520" s="64" t="s">
        <v>2284</v>
      </c>
      <c r="C520" s="62"/>
      <c r="D520" s="62"/>
      <c r="E520" s="65"/>
      <c r="F520" s="63" t="s">
        <v>1250</v>
      </c>
      <c r="G520" s="65">
        <v>35</v>
      </c>
      <c r="H520" s="61"/>
      <c r="I520" s="62"/>
      <c r="J520" s="62"/>
      <c r="K520" s="62"/>
      <c r="L520" s="62"/>
      <c r="M520" s="62"/>
      <c r="N520" s="62"/>
      <c r="O520" s="62"/>
      <c r="P520" s="62"/>
      <c r="Q520" s="62"/>
    </row>
    <row r="521" spans="1:17" x14ac:dyDescent="0.25">
      <c r="A521" s="65"/>
      <c r="B521" s="64"/>
      <c r="C521" s="62"/>
      <c r="D521" s="62"/>
      <c r="E521" s="65"/>
      <c r="F521" s="63"/>
      <c r="G521" s="65"/>
      <c r="H521" s="61"/>
      <c r="I521" s="62"/>
      <c r="J521" s="62"/>
      <c r="K521" s="62"/>
      <c r="L521" s="62"/>
      <c r="M521" s="62"/>
      <c r="N521" s="62"/>
      <c r="O521" s="62"/>
      <c r="P521" s="62"/>
      <c r="Q521" s="62"/>
    </row>
    <row r="522" spans="1:17" x14ac:dyDescent="0.25">
      <c r="A522" s="65"/>
      <c r="B522" s="64"/>
      <c r="C522" s="62"/>
      <c r="D522" s="62"/>
      <c r="E522" s="65"/>
      <c r="F522" s="63"/>
      <c r="G522" s="65"/>
      <c r="H522" s="61"/>
      <c r="I522" s="62"/>
      <c r="J522" s="62"/>
      <c r="K522" s="62"/>
      <c r="L522" s="62"/>
      <c r="M522" s="62"/>
      <c r="N522" s="62"/>
      <c r="O522" s="62"/>
      <c r="P522" s="62"/>
      <c r="Q522" s="62"/>
    </row>
    <row r="523" spans="1:17" x14ac:dyDescent="0.25">
      <c r="A523" s="65"/>
      <c r="B523" s="66" t="s">
        <v>2382</v>
      </c>
      <c r="C523" s="62"/>
      <c r="D523" s="62"/>
      <c r="E523" s="65"/>
      <c r="F523" s="63"/>
      <c r="G523" s="65"/>
      <c r="H523" s="61"/>
      <c r="I523" s="62"/>
      <c r="J523" s="62"/>
      <c r="K523" s="62"/>
      <c r="L523" s="62"/>
      <c r="M523" s="62"/>
      <c r="N523" s="62"/>
      <c r="O523" s="62"/>
      <c r="P523" s="62"/>
      <c r="Q523" s="62"/>
    </row>
    <row r="524" spans="1:17" x14ac:dyDescent="0.25">
      <c r="A524" s="65">
        <v>1</v>
      </c>
      <c r="B524" s="64" t="s">
        <v>2383</v>
      </c>
      <c r="C524" s="62" t="s">
        <v>2384</v>
      </c>
      <c r="D524" s="62"/>
      <c r="E524" s="65" t="s">
        <v>2335</v>
      </c>
      <c r="F524" s="63" t="s">
        <v>1162</v>
      </c>
      <c r="G524" s="65">
        <v>1</v>
      </c>
      <c r="H524" s="61"/>
      <c r="I524" s="62"/>
      <c r="J524" s="62"/>
      <c r="K524" s="62"/>
      <c r="L524" s="62"/>
      <c r="M524" s="62"/>
      <c r="N524" s="62"/>
      <c r="O524" s="62"/>
      <c r="P524" s="62"/>
      <c r="Q524" s="62"/>
    </row>
    <row r="525" spans="1:17" x14ac:dyDescent="0.25">
      <c r="A525" s="65">
        <v>2</v>
      </c>
      <c r="B525" s="64" t="s">
        <v>2336</v>
      </c>
      <c r="C525" s="62"/>
      <c r="D525" s="62"/>
      <c r="E525" s="65" t="s">
        <v>2335</v>
      </c>
      <c r="F525" s="63" t="s">
        <v>98</v>
      </c>
      <c r="G525" s="65">
        <v>2</v>
      </c>
      <c r="H525" s="61"/>
      <c r="I525" s="62"/>
      <c r="J525" s="62"/>
      <c r="K525" s="62"/>
      <c r="L525" s="62"/>
      <c r="M525" s="62"/>
      <c r="N525" s="62"/>
      <c r="O525" s="62"/>
      <c r="P525" s="62"/>
      <c r="Q525" s="62"/>
    </row>
    <row r="526" spans="1:17" x14ac:dyDescent="0.25">
      <c r="A526" s="65">
        <v>3</v>
      </c>
      <c r="B526" s="64" t="s">
        <v>2385</v>
      </c>
      <c r="C526" s="62" t="s">
        <v>2386</v>
      </c>
      <c r="D526" s="62"/>
      <c r="E526" s="65"/>
      <c r="F526" s="63" t="s">
        <v>98</v>
      </c>
      <c r="G526" s="65">
        <v>1</v>
      </c>
      <c r="H526" s="61"/>
      <c r="I526" s="62"/>
      <c r="J526" s="62"/>
      <c r="K526" s="62"/>
      <c r="L526" s="62"/>
      <c r="M526" s="62"/>
      <c r="N526" s="62"/>
      <c r="O526" s="62"/>
      <c r="P526" s="62"/>
      <c r="Q526" s="62"/>
    </row>
    <row r="527" spans="1:17" x14ac:dyDescent="0.25">
      <c r="A527" s="65">
        <v>4</v>
      </c>
      <c r="B527" s="64" t="s">
        <v>2257</v>
      </c>
      <c r="C527" s="62"/>
      <c r="D527" s="62"/>
      <c r="E527" s="65"/>
      <c r="F527" s="63" t="s">
        <v>98</v>
      </c>
      <c r="G527" s="65">
        <v>1</v>
      </c>
      <c r="H527" s="61"/>
      <c r="I527" s="62"/>
      <c r="J527" s="62"/>
      <c r="K527" s="62"/>
      <c r="L527" s="62"/>
      <c r="M527" s="62"/>
      <c r="N527" s="62"/>
      <c r="O527" s="62"/>
      <c r="P527" s="62"/>
      <c r="Q527" s="62"/>
    </row>
    <row r="528" spans="1:17" x14ac:dyDescent="0.25">
      <c r="A528" s="65">
        <v>5</v>
      </c>
      <c r="B528" s="64" t="s">
        <v>2387</v>
      </c>
      <c r="C528" s="62"/>
      <c r="D528" s="62"/>
      <c r="E528" s="65"/>
      <c r="F528" s="63" t="s">
        <v>98</v>
      </c>
      <c r="G528" s="65">
        <v>2</v>
      </c>
      <c r="H528" s="61"/>
      <c r="I528" s="62"/>
      <c r="J528" s="62"/>
      <c r="K528" s="62"/>
      <c r="L528" s="62"/>
      <c r="M528" s="62"/>
      <c r="N528" s="62"/>
      <c r="O528" s="62"/>
      <c r="P528" s="62"/>
      <c r="Q528" s="62"/>
    </row>
    <row r="529" spans="1:17" x14ac:dyDescent="0.25">
      <c r="A529" s="65">
        <v>6</v>
      </c>
      <c r="B529" s="64" t="s">
        <v>2344</v>
      </c>
      <c r="C529" s="62" t="s">
        <v>2345</v>
      </c>
      <c r="D529" s="62"/>
      <c r="E529" s="65" t="s">
        <v>2250</v>
      </c>
      <c r="F529" s="63" t="s">
        <v>98</v>
      </c>
      <c r="G529" s="65">
        <v>15</v>
      </c>
      <c r="H529" s="61"/>
      <c r="I529" s="62"/>
      <c r="J529" s="62"/>
      <c r="K529" s="62"/>
      <c r="L529" s="62"/>
      <c r="M529" s="62"/>
      <c r="N529" s="62"/>
      <c r="O529" s="62"/>
      <c r="P529" s="62"/>
      <c r="Q529" s="62"/>
    </row>
    <row r="530" spans="1:17" x14ac:dyDescent="0.25">
      <c r="A530" s="65">
        <v>7</v>
      </c>
      <c r="B530" s="64" t="s">
        <v>2266</v>
      </c>
      <c r="C530" s="62" t="s">
        <v>2267</v>
      </c>
      <c r="D530" s="62"/>
      <c r="E530" s="65"/>
      <c r="F530" s="63" t="s">
        <v>1161</v>
      </c>
      <c r="G530" s="65">
        <v>8</v>
      </c>
      <c r="H530" s="61"/>
      <c r="I530" s="62"/>
      <c r="J530" s="62"/>
      <c r="K530" s="62"/>
      <c r="L530" s="62"/>
      <c r="M530" s="62"/>
      <c r="N530" s="62"/>
      <c r="O530" s="62"/>
      <c r="P530" s="62"/>
      <c r="Q530" s="62"/>
    </row>
    <row r="531" spans="1:17" x14ac:dyDescent="0.25">
      <c r="A531" s="65">
        <v>8</v>
      </c>
      <c r="B531" s="64" t="s">
        <v>2269</v>
      </c>
      <c r="C531" s="62" t="s">
        <v>2267</v>
      </c>
      <c r="D531" s="62"/>
      <c r="E531" s="65"/>
      <c r="F531" s="63" t="s">
        <v>1161</v>
      </c>
      <c r="G531" s="65">
        <v>7</v>
      </c>
      <c r="H531" s="61"/>
      <c r="I531" s="62"/>
      <c r="J531" s="62"/>
      <c r="K531" s="62"/>
      <c r="L531" s="62"/>
      <c r="M531" s="62"/>
      <c r="N531" s="62"/>
      <c r="O531" s="62"/>
      <c r="P531" s="62"/>
      <c r="Q531" s="62"/>
    </row>
    <row r="532" spans="1:17" x14ac:dyDescent="0.25">
      <c r="A532" s="65">
        <v>9</v>
      </c>
      <c r="B532" s="64" t="s">
        <v>2327</v>
      </c>
      <c r="C532" s="62" t="s">
        <v>2267</v>
      </c>
      <c r="D532" s="62"/>
      <c r="E532" s="65"/>
      <c r="F532" s="63" t="s">
        <v>1161</v>
      </c>
      <c r="G532" s="65">
        <v>23</v>
      </c>
      <c r="H532" s="61"/>
      <c r="I532" s="62"/>
      <c r="J532" s="62"/>
      <c r="K532" s="62"/>
      <c r="L532" s="62"/>
      <c r="M532" s="62"/>
      <c r="N532" s="62"/>
      <c r="O532" s="62"/>
      <c r="P532" s="62"/>
      <c r="Q532" s="62"/>
    </row>
    <row r="533" spans="1:17" x14ac:dyDescent="0.25">
      <c r="A533" s="65">
        <v>10</v>
      </c>
      <c r="B533" s="64" t="s">
        <v>2323</v>
      </c>
      <c r="C533" s="62" t="s">
        <v>2267</v>
      </c>
      <c r="D533" s="62"/>
      <c r="E533" s="65"/>
      <c r="F533" s="63" t="s">
        <v>1161</v>
      </c>
      <c r="G533" s="65">
        <v>6</v>
      </c>
      <c r="H533" s="61"/>
      <c r="I533" s="62"/>
      <c r="J533" s="62"/>
      <c r="K533" s="62"/>
      <c r="L533" s="62"/>
      <c r="M533" s="62"/>
      <c r="N533" s="62"/>
      <c r="O533" s="62"/>
      <c r="P533" s="62"/>
      <c r="Q533" s="62"/>
    </row>
    <row r="534" spans="1:17" x14ac:dyDescent="0.25">
      <c r="A534" s="65">
        <v>11</v>
      </c>
      <c r="B534" s="64" t="s">
        <v>2338</v>
      </c>
      <c r="C534" s="62" t="s">
        <v>2339</v>
      </c>
      <c r="D534" s="62"/>
      <c r="E534" s="65"/>
      <c r="F534" s="63" t="s">
        <v>13</v>
      </c>
      <c r="G534" s="65">
        <v>1.2</v>
      </c>
      <c r="H534" s="61"/>
      <c r="I534" s="62"/>
      <c r="J534" s="62"/>
      <c r="K534" s="62"/>
      <c r="L534" s="62"/>
      <c r="M534" s="62"/>
      <c r="N534" s="62"/>
      <c r="O534" s="62"/>
      <c r="P534" s="62"/>
      <c r="Q534" s="62"/>
    </row>
    <row r="535" spans="1:17" x14ac:dyDescent="0.25">
      <c r="A535" s="65">
        <v>12</v>
      </c>
      <c r="B535" s="64" t="s">
        <v>2284</v>
      </c>
      <c r="C535" s="62"/>
      <c r="D535" s="62"/>
      <c r="E535" s="65"/>
      <c r="F535" s="63" t="s">
        <v>1250</v>
      </c>
      <c r="G535" s="65">
        <v>22</v>
      </c>
      <c r="H535" s="61"/>
      <c r="I535" s="62"/>
      <c r="J535" s="62"/>
      <c r="K535" s="62"/>
      <c r="L535" s="62"/>
      <c r="M535" s="62"/>
      <c r="N535" s="62"/>
      <c r="O535" s="62"/>
      <c r="P535" s="62"/>
      <c r="Q535" s="62"/>
    </row>
    <row r="536" spans="1:17" x14ac:dyDescent="0.25">
      <c r="A536" s="65"/>
      <c r="B536" s="64"/>
      <c r="C536" s="62"/>
      <c r="D536" s="62"/>
      <c r="E536" s="65"/>
      <c r="F536" s="63"/>
      <c r="G536" s="65"/>
      <c r="H536" s="61"/>
      <c r="I536" s="62"/>
      <c r="J536" s="62"/>
      <c r="K536" s="62"/>
      <c r="L536" s="62"/>
      <c r="M536" s="62"/>
      <c r="N536" s="62"/>
      <c r="O536" s="62"/>
      <c r="P536" s="62"/>
      <c r="Q536" s="62"/>
    </row>
    <row r="537" spans="1:17" x14ac:dyDescent="0.25">
      <c r="A537" s="65"/>
      <c r="B537" s="64"/>
      <c r="C537" s="62"/>
      <c r="D537" s="62"/>
      <c r="E537" s="65"/>
      <c r="F537" s="63"/>
      <c r="G537" s="65"/>
      <c r="H537" s="61"/>
      <c r="I537" s="62"/>
      <c r="J537" s="62"/>
      <c r="K537" s="62"/>
      <c r="L537" s="62"/>
      <c r="M537" s="62"/>
      <c r="N537" s="62"/>
      <c r="O537" s="62"/>
      <c r="P537" s="62"/>
      <c r="Q537" s="62"/>
    </row>
    <row r="538" spans="1:17" x14ac:dyDescent="0.25">
      <c r="A538" s="65"/>
      <c r="B538" s="66" t="s">
        <v>2388</v>
      </c>
      <c r="C538" s="62"/>
      <c r="D538" s="62"/>
      <c r="E538" s="65"/>
      <c r="F538" s="63"/>
      <c r="G538" s="65"/>
      <c r="H538" s="61"/>
      <c r="I538" s="62"/>
      <c r="J538" s="62"/>
      <c r="K538" s="62"/>
      <c r="L538" s="62"/>
      <c r="M538" s="62"/>
      <c r="N538" s="62"/>
      <c r="O538" s="62"/>
      <c r="P538" s="62"/>
      <c r="Q538" s="62"/>
    </row>
    <row r="539" spans="1:17" x14ac:dyDescent="0.25">
      <c r="A539" s="65">
        <v>1</v>
      </c>
      <c r="B539" s="64" t="s">
        <v>2389</v>
      </c>
      <c r="C539" s="62" t="s">
        <v>2384</v>
      </c>
      <c r="D539" s="62"/>
      <c r="E539" s="65" t="s">
        <v>2335</v>
      </c>
      <c r="F539" s="63" t="s">
        <v>1162</v>
      </c>
      <c r="G539" s="65">
        <v>1</v>
      </c>
      <c r="H539" s="61"/>
      <c r="I539" s="62"/>
      <c r="J539" s="62"/>
      <c r="K539" s="62"/>
      <c r="L539" s="62"/>
      <c r="M539" s="62"/>
      <c r="N539" s="62"/>
      <c r="O539" s="62"/>
      <c r="P539" s="62"/>
      <c r="Q539" s="62"/>
    </row>
    <row r="540" spans="1:17" x14ac:dyDescent="0.25">
      <c r="A540" s="65">
        <v>2</v>
      </c>
      <c r="B540" s="64" t="s">
        <v>2336</v>
      </c>
      <c r="C540" s="62"/>
      <c r="D540" s="62"/>
      <c r="E540" s="65" t="s">
        <v>2335</v>
      </c>
      <c r="F540" s="63" t="s">
        <v>98</v>
      </c>
      <c r="G540" s="65">
        <v>2</v>
      </c>
      <c r="H540" s="61"/>
      <c r="I540" s="62"/>
      <c r="J540" s="62"/>
      <c r="K540" s="62"/>
      <c r="L540" s="62"/>
      <c r="M540" s="62"/>
      <c r="N540" s="62"/>
      <c r="O540" s="62"/>
      <c r="P540" s="62"/>
      <c r="Q540" s="62"/>
    </row>
    <row r="541" spans="1:17" x14ac:dyDescent="0.25">
      <c r="A541" s="65">
        <v>3</v>
      </c>
      <c r="B541" s="64" t="s">
        <v>2385</v>
      </c>
      <c r="C541" s="62" t="s">
        <v>2386</v>
      </c>
      <c r="D541" s="62"/>
      <c r="E541" s="65"/>
      <c r="F541" s="63" t="s">
        <v>98</v>
      </c>
      <c r="G541" s="65">
        <v>1</v>
      </c>
      <c r="H541" s="61"/>
      <c r="I541" s="62"/>
      <c r="J541" s="62"/>
      <c r="K541" s="62"/>
      <c r="L541" s="62"/>
      <c r="M541" s="62"/>
      <c r="N541" s="62"/>
      <c r="O541" s="62"/>
      <c r="P541" s="62"/>
      <c r="Q541" s="62"/>
    </row>
    <row r="542" spans="1:17" x14ac:dyDescent="0.25">
      <c r="A542" s="65">
        <v>4</v>
      </c>
      <c r="B542" s="64" t="s">
        <v>2257</v>
      </c>
      <c r="C542" s="62"/>
      <c r="D542" s="62"/>
      <c r="E542" s="65"/>
      <c r="F542" s="63" t="s">
        <v>98</v>
      </c>
      <c r="G542" s="65">
        <v>3</v>
      </c>
      <c r="H542" s="61"/>
      <c r="I542" s="62"/>
      <c r="J542" s="62"/>
      <c r="K542" s="62"/>
      <c r="L542" s="62"/>
      <c r="M542" s="62"/>
      <c r="N542" s="62"/>
      <c r="O542" s="62"/>
      <c r="P542" s="62"/>
      <c r="Q542" s="62"/>
    </row>
    <row r="543" spans="1:17" x14ac:dyDescent="0.25">
      <c r="A543" s="65">
        <v>5</v>
      </c>
      <c r="B543" s="64" t="s">
        <v>2344</v>
      </c>
      <c r="C543" s="62" t="s">
        <v>2345</v>
      </c>
      <c r="D543" s="62"/>
      <c r="E543" s="65" t="s">
        <v>2250</v>
      </c>
      <c r="F543" s="63" t="s">
        <v>98</v>
      </c>
      <c r="G543" s="65">
        <v>13</v>
      </c>
      <c r="H543" s="61"/>
      <c r="I543" s="62"/>
      <c r="J543" s="62"/>
      <c r="K543" s="62"/>
      <c r="L543" s="62"/>
      <c r="M543" s="62"/>
      <c r="N543" s="62"/>
      <c r="O543" s="62"/>
      <c r="P543" s="62"/>
      <c r="Q543" s="62"/>
    </row>
    <row r="544" spans="1:17" x14ac:dyDescent="0.25">
      <c r="A544" s="65">
        <v>6</v>
      </c>
      <c r="B544" s="64" t="s">
        <v>2266</v>
      </c>
      <c r="C544" s="62" t="s">
        <v>2267</v>
      </c>
      <c r="D544" s="62"/>
      <c r="E544" s="65"/>
      <c r="F544" s="63" t="s">
        <v>1161</v>
      </c>
      <c r="G544" s="65">
        <v>16</v>
      </c>
      <c r="H544" s="61"/>
      <c r="I544" s="62"/>
      <c r="J544" s="62"/>
      <c r="K544" s="62"/>
      <c r="L544" s="62"/>
      <c r="M544" s="62"/>
      <c r="N544" s="62"/>
      <c r="O544" s="62"/>
      <c r="P544" s="62"/>
      <c r="Q544" s="62"/>
    </row>
    <row r="545" spans="1:17" x14ac:dyDescent="0.25">
      <c r="A545" s="65">
        <v>7</v>
      </c>
      <c r="B545" s="64" t="s">
        <v>2323</v>
      </c>
      <c r="C545" s="62" t="s">
        <v>2267</v>
      </c>
      <c r="D545" s="62"/>
      <c r="E545" s="65"/>
      <c r="F545" s="63" t="s">
        <v>1161</v>
      </c>
      <c r="G545" s="65">
        <v>2</v>
      </c>
      <c r="H545" s="61"/>
      <c r="I545" s="62"/>
      <c r="J545" s="62"/>
      <c r="K545" s="62"/>
      <c r="L545" s="62"/>
      <c r="M545" s="62"/>
      <c r="N545" s="62"/>
      <c r="O545" s="62"/>
      <c r="P545" s="62"/>
      <c r="Q545" s="62"/>
    </row>
    <row r="546" spans="1:17" x14ac:dyDescent="0.25">
      <c r="A546" s="65">
        <v>8</v>
      </c>
      <c r="B546" s="64" t="s">
        <v>2338</v>
      </c>
      <c r="C546" s="62" t="s">
        <v>2339</v>
      </c>
      <c r="D546" s="62"/>
      <c r="E546" s="65"/>
      <c r="F546" s="63" t="s">
        <v>13</v>
      </c>
      <c r="G546" s="65">
        <v>1.2</v>
      </c>
      <c r="H546" s="61"/>
      <c r="I546" s="62"/>
      <c r="J546" s="62"/>
      <c r="K546" s="62"/>
      <c r="L546" s="62"/>
      <c r="M546" s="62"/>
      <c r="N546" s="62"/>
      <c r="O546" s="62"/>
      <c r="P546" s="62"/>
      <c r="Q546" s="62"/>
    </row>
    <row r="547" spans="1:17" x14ac:dyDescent="0.25">
      <c r="A547" s="65">
        <v>9</v>
      </c>
      <c r="B547" s="64" t="s">
        <v>2284</v>
      </c>
      <c r="C547" s="62"/>
      <c r="D547" s="62"/>
      <c r="E547" s="65"/>
      <c r="F547" s="63" t="s">
        <v>1250</v>
      </c>
      <c r="G547" s="63">
        <v>9</v>
      </c>
      <c r="H547" s="61"/>
      <c r="I547" s="62"/>
      <c r="J547" s="62"/>
      <c r="K547" s="62"/>
      <c r="L547" s="62"/>
      <c r="M547" s="62"/>
      <c r="N547" s="62"/>
      <c r="O547" s="62"/>
      <c r="P547" s="62"/>
      <c r="Q547" s="62"/>
    </row>
    <row r="548" spans="1:17" x14ac:dyDescent="0.25">
      <c r="A548" s="65"/>
      <c r="B548" s="64"/>
      <c r="C548" s="62"/>
      <c r="D548" s="62"/>
      <c r="E548" s="65"/>
      <c r="F548" s="63"/>
      <c r="G548" s="65"/>
      <c r="H548" s="61"/>
      <c r="I548" s="62"/>
      <c r="J548" s="62"/>
      <c r="K548" s="62"/>
      <c r="L548" s="62"/>
      <c r="M548" s="62"/>
      <c r="N548" s="62"/>
      <c r="O548" s="62"/>
      <c r="P548" s="62"/>
      <c r="Q548" s="62"/>
    </row>
    <row r="549" spans="1:17" x14ac:dyDescent="0.25">
      <c r="A549" s="65"/>
      <c r="B549" s="64"/>
      <c r="C549" s="62"/>
      <c r="D549" s="62"/>
      <c r="E549" s="65"/>
      <c r="F549" s="63"/>
      <c r="G549" s="65"/>
      <c r="H549" s="61"/>
      <c r="I549" s="62"/>
      <c r="J549" s="62"/>
      <c r="K549" s="62"/>
      <c r="L549" s="62"/>
      <c r="M549" s="62"/>
      <c r="N549" s="62"/>
      <c r="O549" s="62"/>
      <c r="P549" s="62"/>
      <c r="Q549" s="62"/>
    </row>
    <row r="550" spans="1:17" x14ac:dyDescent="0.25">
      <c r="A550" s="65"/>
      <c r="B550" s="64"/>
      <c r="C550" s="62"/>
      <c r="D550" s="62"/>
      <c r="E550" s="65"/>
      <c r="F550" s="63"/>
      <c r="G550" s="65"/>
      <c r="H550" s="61"/>
      <c r="I550" s="62"/>
      <c r="J550" s="62"/>
      <c r="K550" s="62"/>
      <c r="L550" s="62"/>
      <c r="M550" s="62"/>
      <c r="N550" s="62"/>
      <c r="O550" s="62"/>
      <c r="P550" s="62"/>
      <c r="Q550" s="62"/>
    </row>
    <row r="551" spans="1:17" x14ac:dyDescent="0.25">
      <c r="A551" s="65"/>
      <c r="B551" s="66" t="s">
        <v>2390</v>
      </c>
      <c r="C551" s="62"/>
      <c r="D551" s="62"/>
      <c r="E551" s="65"/>
      <c r="F551" s="63"/>
      <c r="G551" s="65"/>
      <c r="H551" s="61"/>
      <c r="I551" s="62"/>
      <c r="J551" s="62"/>
      <c r="K551" s="62"/>
      <c r="L551" s="62"/>
      <c r="M551" s="62"/>
      <c r="N551" s="62"/>
      <c r="O551" s="62"/>
      <c r="P551" s="62"/>
      <c r="Q551" s="62"/>
    </row>
    <row r="552" spans="1:17" x14ac:dyDescent="0.25">
      <c r="A552" s="65">
        <v>1</v>
      </c>
      <c r="B552" s="64" t="s">
        <v>2391</v>
      </c>
      <c r="C552" s="62" t="s">
        <v>2334</v>
      </c>
      <c r="D552" s="62"/>
      <c r="E552" s="63" t="s">
        <v>2335</v>
      </c>
      <c r="F552" s="63" t="s">
        <v>1162</v>
      </c>
      <c r="G552" s="63">
        <v>1</v>
      </c>
      <c r="H552" s="61"/>
      <c r="I552" s="62"/>
      <c r="J552" s="62"/>
      <c r="K552" s="62"/>
      <c r="L552" s="62"/>
      <c r="M552" s="62"/>
      <c r="N552" s="62"/>
      <c r="O552" s="62"/>
      <c r="P552" s="62"/>
      <c r="Q552" s="62"/>
    </row>
    <row r="553" spans="1:17" x14ac:dyDescent="0.25">
      <c r="A553" s="65">
        <v>2</v>
      </c>
      <c r="B553" s="64" t="s">
        <v>2336</v>
      </c>
      <c r="C553" s="62"/>
      <c r="D553" s="62"/>
      <c r="E553" s="63" t="s">
        <v>2335</v>
      </c>
      <c r="F553" s="63" t="s">
        <v>98</v>
      </c>
      <c r="G553" s="63">
        <v>2</v>
      </c>
      <c r="H553" s="61"/>
      <c r="I553" s="62"/>
      <c r="J553" s="62"/>
      <c r="K553" s="62"/>
      <c r="L553" s="62"/>
      <c r="M553" s="62"/>
      <c r="N553" s="62"/>
      <c r="O553" s="62"/>
      <c r="P553" s="62"/>
      <c r="Q553" s="62"/>
    </row>
    <row r="554" spans="1:17" x14ac:dyDescent="0.25">
      <c r="A554" s="65">
        <v>3</v>
      </c>
      <c r="B554" s="64" t="s">
        <v>2392</v>
      </c>
      <c r="C554" s="62" t="s">
        <v>2393</v>
      </c>
      <c r="D554" s="62"/>
      <c r="E554" s="63"/>
      <c r="F554" s="63" t="s">
        <v>98</v>
      </c>
      <c r="G554" s="63">
        <v>1</v>
      </c>
      <c r="H554" s="61"/>
      <c r="I554" s="62"/>
      <c r="J554" s="62"/>
      <c r="K554" s="62"/>
      <c r="L554" s="62"/>
      <c r="M554" s="62"/>
      <c r="N554" s="62"/>
      <c r="O554" s="62"/>
      <c r="P554" s="62"/>
      <c r="Q554" s="62"/>
    </row>
    <row r="555" spans="1:17" x14ac:dyDescent="0.25">
      <c r="A555" s="65">
        <v>4</v>
      </c>
      <c r="B555" s="64" t="s">
        <v>2344</v>
      </c>
      <c r="C555" s="62" t="s">
        <v>2345</v>
      </c>
      <c r="D555" s="62"/>
      <c r="E555" s="63" t="s">
        <v>2250</v>
      </c>
      <c r="F555" s="63" t="s">
        <v>98</v>
      </c>
      <c r="G555" s="63">
        <v>3</v>
      </c>
      <c r="H555" s="61"/>
      <c r="I555" s="62"/>
      <c r="J555" s="62"/>
      <c r="K555" s="62"/>
      <c r="L555" s="62"/>
      <c r="M555" s="62"/>
      <c r="N555" s="62"/>
      <c r="O555" s="62"/>
      <c r="P555" s="62"/>
      <c r="Q555" s="62"/>
    </row>
    <row r="556" spans="1:17" x14ac:dyDescent="0.25">
      <c r="A556" s="65">
        <v>5</v>
      </c>
      <c r="B556" s="64" t="s">
        <v>2266</v>
      </c>
      <c r="C556" s="62" t="s">
        <v>2267</v>
      </c>
      <c r="D556" s="62"/>
      <c r="E556" s="63"/>
      <c r="F556" s="63" t="s">
        <v>1161</v>
      </c>
      <c r="G556" s="63">
        <v>2</v>
      </c>
      <c r="H556" s="61"/>
      <c r="I556" s="62"/>
      <c r="J556" s="62"/>
      <c r="K556" s="62"/>
      <c r="L556" s="62"/>
      <c r="M556" s="62"/>
      <c r="N556" s="62"/>
      <c r="O556" s="62"/>
      <c r="P556" s="62"/>
      <c r="Q556" s="62"/>
    </row>
    <row r="557" spans="1:17" x14ac:dyDescent="0.25">
      <c r="A557" s="65">
        <v>6</v>
      </c>
      <c r="B557" s="64" t="s">
        <v>2268</v>
      </c>
      <c r="C557" s="62" t="s">
        <v>2267</v>
      </c>
      <c r="D557" s="62"/>
      <c r="E557" s="63"/>
      <c r="F557" s="63" t="s">
        <v>1161</v>
      </c>
      <c r="G557" s="63">
        <v>3</v>
      </c>
      <c r="H557" s="61"/>
      <c r="I557" s="62"/>
      <c r="J557" s="62"/>
      <c r="K557" s="62"/>
      <c r="L557" s="62"/>
      <c r="M557" s="62"/>
      <c r="N557" s="62"/>
      <c r="O557" s="62"/>
      <c r="P557" s="62"/>
      <c r="Q557" s="62"/>
    </row>
    <row r="558" spans="1:17" x14ac:dyDescent="0.25">
      <c r="A558" s="65">
        <v>7</v>
      </c>
      <c r="B558" s="64" t="s">
        <v>2338</v>
      </c>
      <c r="C558" s="62" t="s">
        <v>2339</v>
      </c>
      <c r="D558" s="62"/>
      <c r="E558" s="63"/>
      <c r="F558" s="63" t="s">
        <v>13</v>
      </c>
      <c r="G558" s="63">
        <v>0.9</v>
      </c>
      <c r="H558" s="61"/>
      <c r="I558" s="62"/>
      <c r="J558" s="62"/>
      <c r="K558" s="62"/>
      <c r="L558" s="62"/>
      <c r="M558" s="62"/>
      <c r="N558" s="62"/>
      <c r="O558" s="62"/>
      <c r="P558" s="62"/>
      <c r="Q558" s="62"/>
    </row>
    <row r="559" spans="1:17" x14ac:dyDescent="0.25">
      <c r="A559" s="65">
        <v>8</v>
      </c>
      <c r="B559" s="64" t="s">
        <v>2284</v>
      </c>
      <c r="C559" s="62"/>
      <c r="D559" s="62"/>
      <c r="E559" s="63"/>
      <c r="F559" s="63" t="s">
        <v>1250</v>
      </c>
      <c r="G559" s="63">
        <v>3</v>
      </c>
      <c r="H559" s="61"/>
      <c r="I559" s="62"/>
      <c r="J559" s="62"/>
      <c r="K559" s="62"/>
      <c r="L559" s="62"/>
      <c r="M559" s="62"/>
      <c r="N559" s="62"/>
      <c r="O559" s="62"/>
      <c r="P559" s="62"/>
      <c r="Q559" s="62"/>
    </row>
    <row r="560" spans="1:17" x14ac:dyDescent="0.25">
      <c r="A560" s="65"/>
      <c r="B560" s="64"/>
      <c r="C560" s="62"/>
      <c r="D560" s="62"/>
      <c r="E560" s="63"/>
      <c r="F560" s="63"/>
      <c r="G560" s="63"/>
      <c r="H560" s="61"/>
      <c r="I560" s="62"/>
      <c r="J560" s="62"/>
      <c r="K560" s="62"/>
      <c r="L560" s="62"/>
      <c r="M560" s="62"/>
      <c r="N560" s="62"/>
      <c r="O560" s="62"/>
      <c r="P560" s="62"/>
      <c r="Q560" s="62"/>
    </row>
    <row r="561" spans="1:17" x14ac:dyDescent="0.25">
      <c r="A561" s="65"/>
      <c r="B561" s="66" t="s">
        <v>2394</v>
      </c>
      <c r="C561" s="62"/>
      <c r="D561" s="62"/>
      <c r="E561" s="63"/>
      <c r="F561" s="63"/>
      <c r="G561" s="63"/>
      <c r="H561" s="61"/>
      <c r="I561" s="62"/>
      <c r="J561" s="62"/>
      <c r="K561" s="62"/>
      <c r="L561" s="62"/>
      <c r="M561" s="62"/>
      <c r="N561" s="62"/>
      <c r="O561" s="62"/>
      <c r="P561" s="62"/>
      <c r="Q561" s="62"/>
    </row>
    <row r="562" spans="1:17" x14ac:dyDescent="0.25">
      <c r="A562" s="65">
        <v>1</v>
      </c>
      <c r="B562" s="64" t="s">
        <v>2395</v>
      </c>
      <c r="C562" s="62" t="s">
        <v>2396</v>
      </c>
      <c r="D562" s="62"/>
      <c r="E562" s="63" t="s">
        <v>2335</v>
      </c>
      <c r="F562" s="63" t="s">
        <v>1162</v>
      </c>
      <c r="G562" s="63">
        <v>1</v>
      </c>
      <c r="H562" s="61"/>
      <c r="I562" s="62"/>
      <c r="J562" s="62"/>
      <c r="K562" s="62"/>
      <c r="L562" s="62"/>
      <c r="M562" s="62"/>
      <c r="N562" s="62"/>
      <c r="O562" s="62"/>
      <c r="P562" s="62"/>
      <c r="Q562" s="62"/>
    </row>
    <row r="563" spans="1:17" x14ac:dyDescent="0.25">
      <c r="A563" s="65">
        <v>2</v>
      </c>
      <c r="B563" s="64" t="s">
        <v>2336</v>
      </c>
      <c r="C563" s="62"/>
      <c r="D563" s="62"/>
      <c r="E563" s="63" t="s">
        <v>2335</v>
      </c>
      <c r="F563" s="63" t="s">
        <v>98</v>
      </c>
      <c r="G563" s="63">
        <v>1</v>
      </c>
      <c r="H563" s="61"/>
      <c r="I563" s="62"/>
      <c r="J563" s="62"/>
      <c r="K563" s="62"/>
      <c r="L563" s="62"/>
      <c r="M563" s="62"/>
      <c r="N563" s="62"/>
      <c r="O563" s="62"/>
      <c r="P563" s="62"/>
      <c r="Q563" s="62"/>
    </row>
    <row r="564" spans="1:17" x14ac:dyDescent="0.25">
      <c r="A564" s="65">
        <v>3</v>
      </c>
      <c r="B564" s="64" t="s">
        <v>2397</v>
      </c>
      <c r="C564" s="62" t="s">
        <v>2398</v>
      </c>
      <c r="D564" s="62"/>
      <c r="E564" s="63"/>
      <c r="F564" s="63" t="s">
        <v>98</v>
      </c>
      <c r="G564" s="63">
        <v>1</v>
      </c>
      <c r="H564" s="61"/>
      <c r="I564" s="62"/>
      <c r="J564" s="62"/>
      <c r="K564" s="62"/>
      <c r="L564" s="62"/>
      <c r="M564" s="62"/>
      <c r="N564" s="62"/>
      <c r="O564" s="62"/>
      <c r="P564" s="62"/>
      <c r="Q564" s="62"/>
    </row>
    <row r="565" spans="1:17" ht="26.4" x14ac:dyDescent="0.25">
      <c r="A565" s="65">
        <v>4</v>
      </c>
      <c r="B565" s="64" t="s">
        <v>2261</v>
      </c>
      <c r="C565" s="62" t="s">
        <v>2262</v>
      </c>
      <c r="D565" s="62"/>
      <c r="E565" s="63"/>
      <c r="F565" s="63" t="s">
        <v>98</v>
      </c>
      <c r="G565" s="63">
        <v>1</v>
      </c>
      <c r="H565" s="61"/>
      <c r="I565" s="62"/>
      <c r="J565" s="62"/>
      <c r="K565" s="62"/>
      <c r="L565" s="62"/>
      <c r="M565" s="62"/>
      <c r="N565" s="62"/>
      <c r="O565" s="62"/>
      <c r="P565" s="62"/>
      <c r="Q565" s="62"/>
    </row>
    <row r="566" spans="1:17" ht="26.4" x14ac:dyDescent="0.25">
      <c r="A566" s="65">
        <v>5</v>
      </c>
      <c r="B566" s="64" t="s">
        <v>2261</v>
      </c>
      <c r="C566" s="62" t="s">
        <v>2399</v>
      </c>
      <c r="D566" s="62"/>
      <c r="E566" s="63"/>
      <c r="F566" s="63" t="s">
        <v>98</v>
      </c>
      <c r="G566" s="63">
        <v>1</v>
      </c>
      <c r="H566" s="61"/>
      <c r="I566" s="62"/>
      <c r="J566" s="62"/>
      <c r="K566" s="62"/>
      <c r="L566" s="62"/>
      <c r="M566" s="62"/>
      <c r="N566" s="62"/>
      <c r="O566" s="62"/>
      <c r="P566" s="62"/>
      <c r="Q566" s="62"/>
    </row>
    <row r="567" spans="1:17" ht="26.4" x14ac:dyDescent="0.25">
      <c r="A567" s="65">
        <v>6</v>
      </c>
      <c r="B567" s="64" t="s">
        <v>2261</v>
      </c>
      <c r="C567" s="62" t="s">
        <v>2381</v>
      </c>
      <c r="D567" s="62"/>
      <c r="E567" s="63"/>
      <c r="F567" s="63" t="s">
        <v>98</v>
      </c>
      <c r="G567" s="63">
        <v>2</v>
      </c>
      <c r="H567" s="61"/>
      <c r="I567" s="62"/>
      <c r="J567" s="62"/>
      <c r="K567" s="62"/>
      <c r="L567" s="62"/>
      <c r="M567" s="62"/>
      <c r="N567" s="62"/>
      <c r="O567" s="62"/>
      <c r="P567" s="62"/>
      <c r="Q567" s="62"/>
    </row>
    <row r="568" spans="1:17" x14ac:dyDescent="0.25">
      <c r="A568" s="65">
        <v>7</v>
      </c>
      <c r="B568" s="64" t="s">
        <v>2344</v>
      </c>
      <c r="C568" s="62" t="s">
        <v>2345</v>
      </c>
      <c r="D568" s="62"/>
      <c r="E568" s="63" t="s">
        <v>2250</v>
      </c>
      <c r="F568" s="63" t="s">
        <v>98</v>
      </c>
      <c r="G568" s="63">
        <v>12</v>
      </c>
      <c r="H568" s="61"/>
      <c r="I568" s="62"/>
      <c r="J568" s="62"/>
      <c r="K568" s="62"/>
      <c r="L568" s="62"/>
      <c r="M568" s="62"/>
      <c r="N568" s="62"/>
      <c r="O568" s="62"/>
      <c r="P568" s="62"/>
      <c r="Q568" s="62"/>
    </row>
    <row r="569" spans="1:17" x14ac:dyDescent="0.25">
      <c r="A569" s="65">
        <v>8</v>
      </c>
      <c r="B569" s="64" t="s">
        <v>2366</v>
      </c>
      <c r="C569" s="62" t="s">
        <v>2345</v>
      </c>
      <c r="D569" s="62"/>
      <c r="E569" s="63" t="s">
        <v>2250</v>
      </c>
      <c r="F569" s="63" t="s">
        <v>98</v>
      </c>
      <c r="G569" s="63">
        <v>16</v>
      </c>
      <c r="H569" s="61"/>
      <c r="I569" s="62"/>
      <c r="J569" s="62"/>
      <c r="K569" s="62"/>
      <c r="L569" s="62"/>
      <c r="M569" s="62"/>
      <c r="N569" s="62"/>
      <c r="O569" s="62"/>
      <c r="P569" s="62"/>
      <c r="Q569" s="62"/>
    </row>
    <row r="570" spans="1:17" x14ac:dyDescent="0.25">
      <c r="A570" s="65">
        <v>9</v>
      </c>
      <c r="B570" s="64" t="s">
        <v>2266</v>
      </c>
      <c r="C570" s="62" t="s">
        <v>2267</v>
      </c>
      <c r="D570" s="62"/>
      <c r="E570" s="63"/>
      <c r="F570" s="63" t="s">
        <v>1161</v>
      </c>
      <c r="G570" s="63">
        <v>29</v>
      </c>
      <c r="H570" s="61"/>
      <c r="I570" s="62"/>
      <c r="J570" s="62"/>
      <c r="K570" s="62"/>
      <c r="L570" s="62"/>
      <c r="M570" s="62"/>
      <c r="N570" s="62"/>
      <c r="O570" s="62"/>
      <c r="P570" s="62"/>
      <c r="Q570" s="62"/>
    </row>
    <row r="571" spans="1:17" x14ac:dyDescent="0.25">
      <c r="A571" s="65">
        <v>10</v>
      </c>
      <c r="B571" s="64" t="s">
        <v>2268</v>
      </c>
      <c r="C571" s="62" t="s">
        <v>2267</v>
      </c>
      <c r="D571" s="62"/>
      <c r="E571" s="65"/>
      <c r="F571" s="63" t="s">
        <v>1161</v>
      </c>
      <c r="G571" s="63">
        <v>8</v>
      </c>
      <c r="H571" s="61"/>
      <c r="I571" s="62"/>
      <c r="J571" s="62"/>
      <c r="K571" s="62"/>
      <c r="L571" s="62"/>
      <c r="M571" s="62"/>
      <c r="N571" s="62"/>
      <c r="O571" s="62"/>
      <c r="P571" s="62"/>
      <c r="Q571" s="62"/>
    </row>
    <row r="572" spans="1:17" x14ac:dyDescent="0.25">
      <c r="A572" s="65">
        <v>11</v>
      </c>
      <c r="B572" s="64" t="s">
        <v>2269</v>
      </c>
      <c r="C572" s="62" t="s">
        <v>2267</v>
      </c>
      <c r="D572" s="62"/>
      <c r="E572" s="65"/>
      <c r="F572" s="62" t="s">
        <v>1161</v>
      </c>
      <c r="G572" s="63">
        <v>3</v>
      </c>
      <c r="H572" s="61"/>
      <c r="I572" s="62"/>
      <c r="J572" s="62"/>
      <c r="K572" s="62"/>
      <c r="L572" s="62"/>
      <c r="M572" s="62"/>
      <c r="N572" s="62"/>
      <c r="O572" s="62"/>
      <c r="P572" s="62"/>
      <c r="Q572" s="62"/>
    </row>
    <row r="573" spans="1:17" x14ac:dyDescent="0.25">
      <c r="A573" s="65">
        <v>12</v>
      </c>
      <c r="B573" s="64" t="s">
        <v>2327</v>
      </c>
      <c r="C573" s="62" t="s">
        <v>2267</v>
      </c>
      <c r="D573" s="62"/>
      <c r="E573" s="65"/>
      <c r="F573" s="62" t="s">
        <v>1161</v>
      </c>
      <c r="G573" s="63">
        <v>8</v>
      </c>
      <c r="H573" s="61"/>
      <c r="I573" s="62"/>
      <c r="J573" s="62"/>
      <c r="K573" s="62"/>
      <c r="L573" s="62"/>
      <c r="M573" s="62"/>
      <c r="N573" s="62"/>
      <c r="O573" s="62"/>
      <c r="P573" s="62"/>
      <c r="Q573" s="62"/>
    </row>
    <row r="574" spans="1:17" x14ac:dyDescent="0.25">
      <c r="A574" s="65">
        <v>13</v>
      </c>
      <c r="B574" s="64" t="s">
        <v>2314</v>
      </c>
      <c r="C574" s="62" t="s">
        <v>2267</v>
      </c>
      <c r="D574" s="62"/>
      <c r="E574" s="65"/>
      <c r="F574" s="62" t="s">
        <v>1161</v>
      </c>
      <c r="G574" s="63">
        <v>18</v>
      </c>
      <c r="H574" s="61"/>
      <c r="I574" s="62"/>
      <c r="J574" s="62"/>
      <c r="K574" s="62"/>
      <c r="L574" s="62"/>
      <c r="M574" s="62"/>
      <c r="N574" s="62"/>
      <c r="O574" s="62"/>
      <c r="P574" s="62"/>
      <c r="Q574" s="62"/>
    </row>
    <row r="575" spans="1:17" x14ac:dyDescent="0.25">
      <c r="A575" s="65">
        <v>14</v>
      </c>
      <c r="B575" s="64" t="s">
        <v>2304</v>
      </c>
      <c r="C575" s="62" t="s">
        <v>2267</v>
      </c>
      <c r="D575" s="62"/>
      <c r="E575" s="65"/>
      <c r="F575" s="62" t="s">
        <v>1161</v>
      </c>
      <c r="G575" s="63">
        <v>4</v>
      </c>
      <c r="H575" s="61"/>
      <c r="I575" s="62"/>
      <c r="J575" s="62"/>
      <c r="K575" s="62"/>
      <c r="L575" s="62"/>
      <c r="M575" s="62"/>
      <c r="N575" s="62"/>
      <c r="O575" s="62"/>
      <c r="P575" s="62"/>
      <c r="Q575" s="62"/>
    </row>
    <row r="576" spans="1:17" x14ac:dyDescent="0.25">
      <c r="A576" s="65">
        <v>15</v>
      </c>
      <c r="B576" s="64" t="s">
        <v>2400</v>
      </c>
      <c r="C576" s="62" t="s">
        <v>2267</v>
      </c>
      <c r="D576" s="62"/>
      <c r="E576" s="65"/>
      <c r="F576" s="62" t="s">
        <v>1161</v>
      </c>
      <c r="G576" s="63">
        <v>2</v>
      </c>
      <c r="H576" s="61"/>
      <c r="I576" s="62"/>
      <c r="J576" s="62"/>
      <c r="K576" s="62"/>
      <c r="L576" s="62"/>
      <c r="M576" s="62"/>
      <c r="N576" s="62"/>
      <c r="O576" s="62"/>
      <c r="P576" s="62"/>
      <c r="Q576" s="62"/>
    </row>
    <row r="577" spans="1:17" x14ac:dyDescent="0.25">
      <c r="A577" s="65">
        <v>16</v>
      </c>
      <c r="B577" s="64" t="s">
        <v>2338</v>
      </c>
      <c r="C577" s="62" t="s">
        <v>2339</v>
      </c>
      <c r="D577" s="62"/>
      <c r="E577" s="65"/>
      <c r="F577" s="62" t="s">
        <v>13</v>
      </c>
      <c r="G577" s="63">
        <v>1.7</v>
      </c>
      <c r="H577" s="61"/>
      <c r="I577" s="62"/>
      <c r="J577" s="62"/>
      <c r="K577" s="62"/>
      <c r="L577" s="62"/>
      <c r="M577" s="62"/>
      <c r="N577" s="62"/>
      <c r="O577" s="62"/>
      <c r="P577" s="62"/>
      <c r="Q577" s="62"/>
    </row>
    <row r="578" spans="1:17" x14ac:dyDescent="0.25">
      <c r="A578" s="65">
        <v>17</v>
      </c>
      <c r="B578" s="64" t="s">
        <v>2284</v>
      </c>
      <c r="C578" s="62"/>
      <c r="D578" s="62"/>
      <c r="E578" s="65"/>
      <c r="F578" s="62" t="s">
        <v>1250</v>
      </c>
      <c r="G578" s="63">
        <v>36</v>
      </c>
      <c r="H578" s="61"/>
      <c r="I578" s="62"/>
      <c r="J578" s="62"/>
      <c r="K578" s="62"/>
      <c r="L578" s="62"/>
      <c r="M578" s="62"/>
      <c r="N578" s="62"/>
      <c r="O578" s="62"/>
      <c r="P578" s="62"/>
      <c r="Q578" s="62"/>
    </row>
    <row r="579" spans="1:17" x14ac:dyDescent="0.25">
      <c r="A579" s="65"/>
      <c r="B579" s="64"/>
      <c r="C579" s="62"/>
      <c r="D579" s="62"/>
      <c r="E579" s="65"/>
      <c r="F579" s="62"/>
      <c r="G579" s="63"/>
      <c r="H579" s="61"/>
      <c r="I579" s="62"/>
      <c r="J579" s="62"/>
      <c r="K579" s="62"/>
      <c r="L579" s="62"/>
      <c r="M579" s="62"/>
      <c r="N579" s="62"/>
      <c r="O579" s="62"/>
      <c r="P579" s="62"/>
      <c r="Q579" s="62"/>
    </row>
    <row r="580" spans="1:17" x14ac:dyDescent="0.25">
      <c r="A580" s="65"/>
      <c r="B580" s="66" t="s">
        <v>2401</v>
      </c>
      <c r="C580" s="62"/>
      <c r="D580" s="62"/>
      <c r="E580" s="65"/>
      <c r="F580" s="62"/>
      <c r="G580" s="63"/>
      <c r="H580" s="61"/>
      <c r="I580" s="62"/>
      <c r="J580" s="62"/>
      <c r="K580" s="62"/>
      <c r="L580" s="62"/>
      <c r="M580" s="62"/>
      <c r="N580" s="62"/>
      <c r="O580" s="62"/>
      <c r="P580" s="62"/>
      <c r="Q580" s="62"/>
    </row>
    <row r="581" spans="1:17" x14ac:dyDescent="0.25">
      <c r="A581" s="65">
        <v>1</v>
      </c>
      <c r="B581" s="64" t="s">
        <v>2402</v>
      </c>
      <c r="C581" s="62" t="s">
        <v>2370</v>
      </c>
      <c r="D581" s="62"/>
      <c r="E581" s="63" t="s">
        <v>2335</v>
      </c>
      <c r="F581" s="62" t="s">
        <v>1162</v>
      </c>
      <c r="G581" s="63">
        <v>1</v>
      </c>
      <c r="H581" s="61"/>
      <c r="I581" s="62"/>
      <c r="J581" s="62"/>
      <c r="K581" s="62"/>
      <c r="L581" s="62"/>
      <c r="M581" s="62"/>
      <c r="N581" s="62"/>
      <c r="O581" s="62"/>
      <c r="P581" s="62"/>
      <c r="Q581" s="62"/>
    </row>
    <row r="582" spans="1:17" x14ac:dyDescent="0.25">
      <c r="A582" s="65">
        <v>2</v>
      </c>
      <c r="B582" s="64" t="s">
        <v>2336</v>
      </c>
      <c r="C582" s="62"/>
      <c r="D582" s="62"/>
      <c r="E582" s="63" t="s">
        <v>2335</v>
      </c>
      <c r="F582" s="62" t="s">
        <v>98</v>
      </c>
      <c r="G582" s="63">
        <v>1</v>
      </c>
      <c r="H582" s="61"/>
      <c r="I582" s="62"/>
      <c r="J582" s="62"/>
      <c r="K582" s="62"/>
      <c r="L582" s="62"/>
      <c r="M582" s="62"/>
      <c r="N582" s="62"/>
      <c r="O582" s="62"/>
      <c r="P582" s="62"/>
      <c r="Q582" s="62"/>
    </row>
    <row r="583" spans="1:17" x14ac:dyDescent="0.25">
      <c r="A583" s="65">
        <v>3</v>
      </c>
      <c r="B583" s="64" t="s">
        <v>2403</v>
      </c>
      <c r="C583" s="62" t="s">
        <v>2404</v>
      </c>
      <c r="D583" s="62"/>
      <c r="E583" s="63"/>
      <c r="F583" s="62" t="s">
        <v>98</v>
      </c>
      <c r="G583" s="63">
        <v>1</v>
      </c>
      <c r="H583" s="61"/>
      <c r="I583" s="62"/>
      <c r="J583" s="62"/>
      <c r="K583" s="62"/>
      <c r="L583" s="62"/>
      <c r="M583" s="62"/>
      <c r="N583" s="62"/>
      <c r="O583" s="62"/>
      <c r="P583" s="62"/>
      <c r="Q583" s="62"/>
    </row>
    <row r="584" spans="1:17" ht="26.4" x14ac:dyDescent="0.25">
      <c r="A584" s="65">
        <v>4</v>
      </c>
      <c r="B584" s="64" t="s">
        <v>2261</v>
      </c>
      <c r="C584" s="62" t="s">
        <v>2373</v>
      </c>
      <c r="D584" s="62"/>
      <c r="E584" s="63"/>
      <c r="F584" s="62" t="s">
        <v>98</v>
      </c>
      <c r="G584" s="63">
        <v>1</v>
      </c>
      <c r="H584" s="61"/>
      <c r="I584" s="62"/>
      <c r="J584" s="62"/>
      <c r="K584" s="62"/>
      <c r="L584" s="62"/>
      <c r="M584" s="62"/>
      <c r="N584" s="62"/>
      <c r="O584" s="62"/>
      <c r="P584" s="62"/>
      <c r="Q584" s="62"/>
    </row>
    <row r="585" spans="1:17" ht="26.4" x14ac:dyDescent="0.25">
      <c r="A585" s="65">
        <v>5</v>
      </c>
      <c r="B585" s="64" t="s">
        <v>2261</v>
      </c>
      <c r="C585" s="62" t="s">
        <v>2322</v>
      </c>
      <c r="D585" s="62"/>
      <c r="E585" s="63"/>
      <c r="F585" s="62" t="s">
        <v>98</v>
      </c>
      <c r="G585" s="63">
        <v>2</v>
      </c>
      <c r="H585" s="61"/>
      <c r="I585" s="62"/>
      <c r="J585" s="62"/>
      <c r="K585" s="62"/>
      <c r="L585" s="62"/>
      <c r="M585" s="62"/>
      <c r="N585" s="62"/>
      <c r="O585" s="62"/>
      <c r="P585" s="62"/>
      <c r="Q585" s="62"/>
    </row>
    <row r="586" spans="1:17" x14ac:dyDescent="0.25">
      <c r="A586" s="65">
        <v>6</v>
      </c>
      <c r="B586" s="64" t="s">
        <v>2344</v>
      </c>
      <c r="C586" s="62" t="s">
        <v>2345</v>
      </c>
      <c r="D586" s="62"/>
      <c r="E586" s="63" t="s">
        <v>2250</v>
      </c>
      <c r="F586" s="62" t="s">
        <v>98</v>
      </c>
      <c r="G586" s="63">
        <v>6</v>
      </c>
      <c r="H586" s="61"/>
      <c r="I586" s="62"/>
      <c r="J586" s="62"/>
      <c r="K586" s="62"/>
      <c r="L586" s="62"/>
      <c r="M586" s="62"/>
      <c r="N586" s="62"/>
      <c r="O586" s="62"/>
      <c r="P586" s="62"/>
      <c r="Q586" s="62"/>
    </row>
    <row r="587" spans="1:17" x14ac:dyDescent="0.25">
      <c r="A587" s="65">
        <v>7</v>
      </c>
      <c r="B587" s="64" t="s">
        <v>2366</v>
      </c>
      <c r="C587" s="62" t="s">
        <v>2345</v>
      </c>
      <c r="D587" s="62"/>
      <c r="E587" s="63" t="s">
        <v>2250</v>
      </c>
      <c r="F587" s="62" t="s">
        <v>98</v>
      </c>
      <c r="G587" s="63">
        <v>24</v>
      </c>
      <c r="H587" s="61"/>
      <c r="I587" s="62"/>
      <c r="J587" s="62"/>
      <c r="K587" s="62"/>
      <c r="L587" s="62"/>
      <c r="M587" s="62"/>
      <c r="N587" s="62"/>
      <c r="O587" s="62"/>
      <c r="P587" s="62"/>
      <c r="Q587" s="62"/>
    </row>
    <row r="588" spans="1:17" x14ac:dyDescent="0.25">
      <c r="A588" s="65">
        <v>8</v>
      </c>
      <c r="B588" s="64" t="s">
        <v>2266</v>
      </c>
      <c r="C588" s="62" t="s">
        <v>2267</v>
      </c>
      <c r="D588" s="62"/>
      <c r="E588" s="63"/>
      <c r="F588" s="62" t="s">
        <v>1161</v>
      </c>
      <c r="G588" s="63">
        <v>13</v>
      </c>
      <c r="H588" s="61"/>
      <c r="I588" s="62"/>
      <c r="J588" s="62"/>
      <c r="K588" s="62"/>
      <c r="L588" s="62"/>
      <c r="M588" s="62"/>
      <c r="N588" s="62"/>
      <c r="O588" s="62"/>
      <c r="P588" s="62"/>
      <c r="Q588" s="62"/>
    </row>
    <row r="589" spans="1:17" x14ac:dyDescent="0.25">
      <c r="A589" s="65">
        <v>9</v>
      </c>
      <c r="B589" s="64" t="s">
        <v>2268</v>
      </c>
      <c r="C589" s="62" t="s">
        <v>2267</v>
      </c>
      <c r="D589" s="62"/>
      <c r="E589" s="65"/>
      <c r="F589" s="62" t="s">
        <v>1161</v>
      </c>
      <c r="G589" s="63">
        <v>5</v>
      </c>
      <c r="H589" s="61"/>
      <c r="I589" s="62"/>
      <c r="J589" s="62"/>
      <c r="K589" s="62"/>
      <c r="L589" s="62"/>
      <c r="M589" s="62"/>
      <c r="N589" s="62"/>
      <c r="O589" s="62"/>
      <c r="P589" s="62"/>
      <c r="Q589" s="62"/>
    </row>
    <row r="590" spans="1:17" x14ac:dyDescent="0.25">
      <c r="A590" s="65">
        <v>10</v>
      </c>
      <c r="B590" s="64" t="s">
        <v>2361</v>
      </c>
      <c r="C590" s="62" t="s">
        <v>2267</v>
      </c>
      <c r="D590" s="62"/>
      <c r="E590" s="65"/>
      <c r="F590" s="62" t="s">
        <v>1161</v>
      </c>
      <c r="G590" s="63">
        <v>2</v>
      </c>
      <c r="H590" s="61"/>
      <c r="I590" s="62"/>
      <c r="J590" s="62"/>
      <c r="K590" s="62"/>
      <c r="L590" s="62"/>
      <c r="M590" s="62"/>
      <c r="N590" s="62"/>
      <c r="O590" s="62"/>
      <c r="P590" s="62"/>
      <c r="Q590" s="62"/>
    </row>
    <row r="591" spans="1:17" x14ac:dyDescent="0.25">
      <c r="A591" s="65">
        <v>11</v>
      </c>
      <c r="B591" s="64" t="s">
        <v>2269</v>
      </c>
      <c r="C591" s="62" t="s">
        <v>2267</v>
      </c>
      <c r="D591" s="62"/>
      <c r="E591" s="65"/>
      <c r="F591" s="62" t="s">
        <v>1161</v>
      </c>
      <c r="G591" s="63">
        <v>4</v>
      </c>
      <c r="H591" s="61"/>
      <c r="I591" s="62"/>
      <c r="J591" s="62"/>
      <c r="K591" s="62"/>
      <c r="L591" s="62"/>
      <c r="M591" s="62"/>
      <c r="N591" s="62"/>
      <c r="O591" s="62"/>
      <c r="P591" s="62"/>
      <c r="Q591" s="62"/>
    </row>
    <row r="592" spans="1:17" x14ac:dyDescent="0.25">
      <c r="A592" s="65">
        <v>12</v>
      </c>
      <c r="B592" s="64" t="s">
        <v>2327</v>
      </c>
      <c r="C592" s="62" t="s">
        <v>2267</v>
      </c>
      <c r="D592" s="62"/>
      <c r="E592" s="65"/>
      <c r="F592" s="62" t="s">
        <v>1161</v>
      </c>
      <c r="G592" s="63">
        <v>6</v>
      </c>
      <c r="H592" s="61"/>
      <c r="I592" s="62"/>
      <c r="J592" s="62"/>
      <c r="K592" s="62"/>
      <c r="L592" s="62"/>
      <c r="M592" s="62"/>
      <c r="N592" s="62"/>
      <c r="O592" s="62"/>
      <c r="P592" s="62"/>
      <c r="Q592" s="62"/>
    </row>
    <row r="593" spans="1:17" x14ac:dyDescent="0.25">
      <c r="A593" s="65">
        <v>13</v>
      </c>
      <c r="B593" s="64" t="s">
        <v>2323</v>
      </c>
      <c r="C593" s="62" t="s">
        <v>2267</v>
      </c>
      <c r="D593" s="62"/>
      <c r="E593" s="65"/>
      <c r="F593" s="62" t="s">
        <v>1161</v>
      </c>
      <c r="G593" s="63">
        <v>2</v>
      </c>
      <c r="H593" s="61"/>
      <c r="I593" s="62"/>
      <c r="J593" s="62"/>
      <c r="K593" s="62"/>
      <c r="L593" s="62"/>
      <c r="M593" s="62"/>
      <c r="N593" s="62"/>
      <c r="O593" s="62"/>
      <c r="P593" s="62"/>
      <c r="Q593" s="62"/>
    </row>
    <row r="594" spans="1:17" x14ac:dyDescent="0.25">
      <c r="A594" s="65">
        <v>14</v>
      </c>
      <c r="B594" s="64" t="s">
        <v>2328</v>
      </c>
      <c r="C594" s="62" t="s">
        <v>2267</v>
      </c>
      <c r="D594" s="62"/>
      <c r="E594" s="65"/>
      <c r="F594" s="62" t="s">
        <v>1161</v>
      </c>
      <c r="G594" s="63">
        <v>11</v>
      </c>
      <c r="H594" s="61"/>
      <c r="I594" s="62"/>
      <c r="J594" s="62"/>
      <c r="K594" s="62"/>
      <c r="L594" s="62"/>
      <c r="M594" s="62"/>
      <c r="N594" s="62"/>
      <c r="O594" s="62"/>
      <c r="P594" s="62"/>
      <c r="Q594" s="62"/>
    </row>
    <row r="595" spans="1:17" x14ac:dyDescent="0.25">
      <c r="A595" s="65">
        <v>15</v>
      </c>
      <c r="B595" s="64" t="s">
        <v>2272</v>
      </c>
      <c r="C595" s="62" t="s">
        <v>2267</v>
      </c>
      <c r="D595" s="62"/>
      <c r="E595" s="65"/>
      <c r="F595" s="62" t="s">
        <v>1161</v>
      </c>
      <c r="G595" s="63">
        <v>27</v>
      </c>
      <c r="H595" s="61"/>
      <c r="I595" s="62"/>
      <c r="J595" s="62"/>
      <c r="K595" s="62"/>
      <c r="L595" s="62"/>
      <c r="M595" s="62"/>
      <c r="N595" s="62"/>
      <c r="O595" s="62"/>
      <c r="P595" s="62"/>
      <c r="Q595" s="62"/>
    </row>
    <row r="596" spans="1:17" x14ac:dyDescent="0.25">
      <c r="A596" s="65">
        <v>16</v>
      </c>
      <c r="B596" s="64" t="s">
        <v>2291</v>
      </c>
      <c r="C596" s="62" t="s">
        <v>2267</v>
      </c>
      <c r="D596" s="62"/>
      <c r="E596" s="65"/>
      <c r="F596" s="62" t="s">
        <v>1161</v>
      </c>
      <c r="G596" s="63">
        <v>2</v>
      </c>
      <c r="H596" s="61"/>
      <c r="I596" s="62"/>
      <c r="J596" s="62"/>
      <c r="K596" s="62"/>
      <c r="L596" s="62"/>
      <c r="M596" s="62"/>
      <c r="N596" s="62"/>
      <c r="O596" s="62"/>
      <c r="P596" s="62"/>
      <c r="Q596" s="62"/>
    </row>
    <row r="597" spans="1:17" x14ac:dyDescent="0.25">
      <c r="A597" s="65">
        <v>17</v>
      </c>
      <c r="B597" s="64" t="s">
        <v>2338</v>
      </c>
      <c r="C597" s="62" t="s">
        <v>2339</v>
      </c>
      <c r="D597" s="62"/>
      <c r="E597" s="65"/>
      <c r="F597" s="62" t="s">
        <v>13</v>
      </c>
      <c r="G597" s="63">
        <v>2.1</v>
      </c>
      <c r="H597" s="61"/>
      <c r="I597" s="62"/>
      <c r="J597" s="62"/>
      <c r="K597" s="62"/>
      <c r="L597" s="62"/>
      <c r="M597" s="62"/>
      <c r="N597" s="62"/>
      <c r="O597" s="62"/>
      <c r="P597" s="62"/>
      <c r="Q597" s="62"/>
    </row>
    <row r="598" spans="1:17" x14ac:dyDescent="0.25">
      <c r="A598" s="65">
        <v>18</v>
      </c>
      <c r="B598" s="64" t="s">
        <v>2284</v>
      </c>
      <c r="C598" s="62"/>
      <c r="D598" s="62"/>
      <c r="E598" s="65"/>
      <c r="F598" s="62" t="s">
        <v>1250</v>
      </c>
      <c r="G598" s="63">
        <v>36</v>
      </c>
      <c r="H598" s="61"/>
      <c r="I598" s="62"/>
      <c r="J598" s="62"/>
      <c r="K598" s="62"/>
      <c r="L598" s="62"/>
      <c r="M598" s="62"/>
      <c r="N598" s="62"/>
      <c r="O598" s="62"/>
      <c r="P598" s="62"/>
      <c r="Q598" s="62"/>
    </row>
    <row r="599" spans="1:17" x14ac:dyDescent="0.25">
      <c r="A599" s="65"/>
      <c r="B599" s="64"/>
      <c r="C599" s="62"/>
      <c r="D599" s="62"/>
      <c r="E599" s="65"/>
      <c r="F599" s="62"/>
      <c r="G599" s="63"/>
      <c r="H599" s="61"/>
      <c r="I599" s="62"/>
      <c r="J599" s="62"/>
      <c r="K599" s="62"/>
      <c r="L599" s="62"/>
      <c r="M599" s="62"/>
      <c r="N599" s="62"/>
      <c r="O599" s="62"/>
      <c r="P599" s="62"/>
      <c r="Q599" s="62"/>
    </row>
    <row r="600" spans="1:17" x14ac:dyDescent="0.25">
      <c r="A600" s="65"/>
      <c r="B600" s="66" t="s">
        <v>2405</v>
      </c>
      <c r="C600" s="62"/>
      <c r="D600" s="62"/>
      <c r="E600" s="65"/>
      <c r="F600" s="62"/>
      <c r="G600" s="63"/>
      <c r="H600" s="61"/>
      <c r="I600" s="62"/>
      <c r="J600" s="62"/>
      <c r="K600" s="62"/>
      <c r="L600" s="62"/>
      <c r="M600" s="62"/>
      <c r="N600" s="62"/>
      <c r="O600" s="62"/>
      <c r="P600" s="62"/>
      <c r="Q600" s="62"/>
    </row>
    <row r="601" spans="1:17" x14ac:dyDescent="0.25">
      <c r="A601" s="65">
        <v>1</v>
      </c>
      <c r="B601" s="64" t="s">
        <v>2406</v>
      </c>
      <c r="C601" s="62" t="s">
        <v>2334</v>
      </c>
      <c r="D601" s="62"/>
      <c r="E601" s="63" t="s">
        <v>2335</v>
      </c>
      <c r="F601" s="62" t="s">
        <v>1162</v>
      </c>
      <c r="G601" s="63">
        <v>1</v>
      </c>
      <c r="H601" s="61"/>
      <c r="I601" s="62"/>
      <c r="J601" s="62"/>
      <c r="K601" s="62"/>
      <c r="L601" s="62"/>
      <c r="M601" s="62"/>
      <c r="N601" s="62"/>
      <c r="O601" s="62"/>
      <c r="P601" s="62"/>
      <c r="Q601" s="62"/>
    </row>
    <row r="602" spans="1:17" x14ac:dyDescent="0.25">
      <c r="A602" s="65">
        <v>2</v>
      </c>
      <c r="B602" s="64" t="s">
        <v>2336</v>
      </c>
      <c r="C602" s="62"/>
      <c r="D602" s="62"/>
      <c r="E602" s="63" t="s">
        <v>2335</v>
      </c>
      <c r="F602" s="62" t="s">
        <v>98</v>
      </c>
      <c r="G602" s="63">
        <v>2</v>
      </c>
      <c r="H602" s="61"/>
      <c r="I602" s="62"/>
      <c r="J602" s="62"/>
      <c r="K602" s="62"/>
      <c r="L602" s="62"/>
      <c r="M602" s="62"/>
      <c r="N602" s="62"/>
      <c r="O602" s="62"/>
      <c r="P602" s="62"/>
      <c r="Q602" s="62"/>
    </row>
    <row r="603" spans="1:17" x14ac:dyDescent="0.25">
      <c r="A603" s="65">
        <v>3</v>
      </c>
      <c r="B603" s="64" t="s">
        <v>2392</v>
      </c>
      <c r="C603" s="62" t="s">
        <v>2393</v>
      </c>
      <c r="D603" s="62"/>
      <c r="E603" s="63"/>
      <c r="F603" s="62" t="s">
        <v>98</v>
      </c>
      <c r="G603" s="63">
        <v>1</v>
      </c>
      <c r="H603" s="61"/>
      <c r="I603" s="62"/>
      <c r="J603" s="62"/>
      <c r="K603" s="62"/>
      <c r="L603" s="62"/>
      <c r="M603" s="62"/>
      <c r="N603" s="62"/>
      <c r="O603" s="62"/>
      <c r="P603" s="62"/>
      <c r="Q603" s="62"/>
    </row>
    <row r="604" spans="1:17" ht="26.4" x14ac:dyDescent="0.25">
      <c r="A604" s="65">
        <v>4</v>
      </c>
      <c r="B604" s="64" t="s">
        <v>2261</v>
      </c>
      <c r="C604" s="62" t="s">
        <v>2262</v>
      </c>
      <c r="D604" s="62"/>
      <c r="E604" s="63"/>
      <c r="F604" s="62" t="s">
        <v>98</v>
      </c>
      <c r="G604" s="63">
        <v>1</v>
      </c>
      <c r="H604" s="61"/>
      <c r="I604" s="62"/>
      <c r="J604" s="62"/>
      <c r="K604" s="62"/>
      <c r="L604" s="62"/>
      <c r="M604" s="62"/>
      <c r="N604" s="62"/>
      <c r="O604" s="62"/>
      <c r="P604" s="62"/>
      <c r="Q604" s="62"/>
    </row>
    <row r="605" spans="1:17" x14ac:dyDescent="0.25">
      <c r="A605" s="65">
        <v>5</v>
      </c>
      <c r="B605" s="64" t="s">
        <v>2344</v>
      </c>
      <c r="C605" s="62" t="s">
        <v>2345</v>
      </c>
      <c r="D605" s="62"/>
      <c r="E605" s="63" t="s">
        <v>2250</v>
      </c>
      <c r="F605" s="62" t="s">
        <v>98</v>
      </c>
      <c r="G605" s="63">
        <v>4</v>
      </c>
      <c r="H605" s="61"/>
      <c r="I605" s="62"/>
      <c r="J605" s="62"/>
      <c r="K605" s="62"/>
      <c r="L605" s="62"/>
      <c r="M605" s="62"/>
      <c r="N605" s="62"/>
      <c r="O605" s="62"/>
      <c r="P605" s="62"/>
      <c r="Q605" s="62"/>
    </row>
    <row r="606" spans="1:17" x14ac:dyDescent="0.25">
      <c r="A606" s="65">
        <v>6</v>
      </c>
      <c r="B606" s="64" t="s">
        <v>2266</v>
      </c>
      <c r="C606" s="62" t="s">
        <v>2267</v>
      </c>
      <c r="D606" s="62"/>
      <c r="E606" s="63"/>
      <c r="F606" s="62" t="s">
        <v>1161</v>
      </c>
      <c r="G606" s="63">
        <v>17</v>
      </c>
      <c r="H606" s="61"/>
      <c r="I606" s="62"/>
      <c r="J606" s="62"/>
      <c r="K606" s="62"/>
      <c r="L606" s="62"/>
      <c r="M606" s="62"/>
      <c r="N606" s="62"/>
      <c r="O606" s="62"/>
      <c r="P606" s="62"/>
      <c r="Q606" s="62"/>
    </row>
    <row r="607" spans="1:17" x14ac:dyDescent="0.25">
      <c r="A607" s="65">
        <v>7</v>
      </c>
      <c r="B607" s="64" t="s">
        <v>2268</v>
      </c>
      <c r="C607" s="62" t="s">
        <v>2267</v>
      </c>
      <c r="D607" s="62"/>
      <c r="E607" s="63"/>
      <c r="F607" s="62" t="s">
        <v>1161</v>
      </c>
      <c r="G607" s="63">
        <v>6</v>
      </c>
      <c r="H607" s="61"/>
      <c r="I607" s="62"/>
      <c r="J607" s="62"/>
      <c r="K607" s="62"/>
      <c r="L607" s="62"/>
      <c r="M607" s="62"/>
      <c r="N607" s="62"/>
      <c r="O607" s="62"/>
      <c r="P607" s="62"/>
      <c r="Q607" s="62"/>
    </row>
    <row r="608" spans="1:17" x14ac:dyDescent="0.25">
      <c r="A608" s="65">
        <v>8</v>
      </c>
      <c r="B608" s="64" t="s">
        <v>2338</v>
      </c>
      <c r="C608" s="62" t="s">
        <v>2339</v>
      </c>
      <c r="D608" s="62"/>
      <c r="E608" s="63"/>
      <c r="F608" s="62" t="s">
        <v>13</v>
      </c>
      <c r="G608" s="63">
        <v>0.9</v>
      </c>
      <c r="H608" s="61"/>
      <c r="I608" s="62"/>
      <c r="J608" s="62"/>
      <c r="K608" s="62"/>
      <c r="L608" s="62"/>
      <c r="M608" s="62"/>
      <c r="N608" s="62"/>
      <c r="O608" s="62"/>
      <c r="P608" s="62"/>
      <c r="Q608" s="62"/>
    </row>
    <row r="609" spans="1:17" x14ac:dyDescent="0.25">
      <c r="A609" s="65">
        <v>9</v>
      </c>
      <c r="B609" s="64" t="s">
        <v>2284</v>
      </c>
      <c r="C609" s="62"/>
      <c r="D609" s="62"/>
      <c r="E609" s="63"/>
      <c r="F609" s="62" t="s">
        <v>1250</v>
      </c>
      <c r="G609" s="63">
        <v>12</v>
      </c>
      <c r="H609" s="61"/>
      <c r="I609" s="62"/>
      <c r="J609" s="62"/>
      <c r="K609" s="62"/>
      <c r="L609" s="62"/>
      <c r="M609" s="62"/>
      <c r="N609" s="62"/>
      <c r="O609" s="62"/>
      <c r="P609" s="62"/>
      <c r="Q609" s="62"/>
    </row>
    <row r="610" spans="1:17" x14ac:dyDescent="0.25">
      <c r="A610" s="65"/>
      <c r="B610" s="64"/>
      <c r="C610" s="62"/>
      <c r="D610" s="62"/>
      <c r="E610" s="63"/>
      <c r="F610" s="62"/>
      <c r="G610" s="63"/>
      <c r="H610" s="61"/>
      <c r="I610" s="62"/>
      <c r="J610" s="62"/>
      <c r="K610" s="62"/>
      <c r="L610" s="62"/>
      <c r="M610" s="62"/>
      <c r="N610" s="62"/>
      <c r="O610" s="62"/>
      <c r="P610" s="62"/>
      <c r="Q610" s="62"/>
    </row>
    <row r="611" spans="1:17" x14ac:dyDescent="0.25">
      <c r="A611" s="65"/>
      <c r="B611" s="66" t="s">
        <v>2407</v>
      </c>
      <c r="C611" s="62"/>
      <c r="D611" s="62"/>
      <c r="E611" s="63"/>
      <c r="F611" s="62"/>
      <c r="G611" s="63"/>
      <c r="H611" s="61"/>
      <c r="I611" s="62"/>
      <c r="J611" s="62"/>
      <c r="K611" s="62"/>
      <c r="L611" s="62"/>
      <c r="M611" s="62"/>
      <c r="N611" s="62"/>
      <c r="O611" s="62"/>
      <c r="P611" s="62"/>
      <c r="Q611" s="62"/>
    </row>
    <row r="612" spans="1:17" x14ac:dyDescent="0.25">
      <c r="A612" s="65">
        <v>1</v>
      </c>
      <c r="B612" s="64" t="s">
        <v>2408</v>
      </c>
      <c r="C612" s="62" t="s">
        <v>2342</v>
      </c>
      <c r="D612" s="62"/>
      <c r="E612" s="63" t="s">
        <v>2335</v>
      </c>
      <c r="F612" s="62" t="s">
        <v>1162</v>
      </c>
      <c r="G612" s="63">
        <v>1</v>
      </c>
      <c r="H612" s="61"/>
      <c r="I612" s="62"/>
      <c r="J612" s="62"/>
      <c r="K612" s="62"/>
      <c r="L612" s="62"/>
      <c r="M612" s="62"/>
      <c r="N612" s="62"/>
      <c r="O612" s="62"/>
      <c r="P612" s="62"/>
      <c r="Q612" s="62"/>
    </row>
    <row r="613" spans="1:17" x14ac:dyDescent="0.25">
      <c r="A613" s="65">
        <v>2</v>
      </c>
      <c r="B613" s="64" t="s">
        <v>2336</v>
      </c>
      <c r="C613" s="62"/>
      <c r="D613" s="62"/>
      <c r="E613" s="63" t="s">
        <v>2335</v>
      </c>
      <c r="F613" s="62" t="s">
        <v>98</v>
      </c>
      <c r="G613" s="63">
        <v>2</v>
      </c>
      <c r="H613" s="61"/>
      <c r="I613" s="62"/>
      <c r="J613" s="62"/>
      <c r="K613" s="62"/>
      <c r="L613" s="62"/>
      <c r="M613" s="62"/>
      <c r="N613" s="62"/>
      <c r="O613" s="62"/>
      <c r="P613" s="62"/>
      <c r="Q613" s="62"/>
    </row>
    <row r="614" spans="1:17" x14ac:dyDescent="0.25">
      <c r="A614" s="65">
        <v>3</v>
      </c>
      <c r="B614" s="64" t="s">
        <v>2344</v>
      </c>
      <c r="C614" s="62" t="s">
        <v>2345</v>
      </c>
      <c r="D614" s="62"/>
      <c r="E614" s="63" t="s">
        <v>2250</v>
      </c>
      <c r="F614" s="62" t="s">
        <v>98</v>
      </c>
      <c r="G614" s="63">
        <v>2</v>
      </c>
      <c r="H614" s="61"/>
      <c r="I614" s="62"/>
      <c r="J614" s="62"/>
      <c r="K614" s="62"/>
      <c r="L614" s="62"/>
      <c r="M614" s="62"/>
      <c r="N614" s="62"/>
      <c r="O614" s="62"/>
      <c r="P614" s="62"/>
      <c r="Q614" s="62"/>
    </row>
    <row r="615" spans="1:17" x14ac:dyDescent="0.25">
      <c r="A615" s="65">
        <v>4</v>
      </c>
      <c r="B615" s="64" t="s">
        <v>2266</v>
      </c>
      <c r="C615" s="62" t="s">
        <v>2267</v>
      </c>
      <c r="D615" s="62"/>
      <c r="E615" s="63"/>
      <c r="F615" s="62" t="s">
        <v>1161</v>
      </c>
      <c r="G615" s="63">
        <v>8</v>
      </c>
      <c r="H615" s="61"/>
      <c r="I615" s="62"/>
      <c r="J615" s="62"/>
      <c r="K615" s="62"/>
      <c r="L615" s="62"/>
      <c r="M615" s="62"/>
      <c r="N615" s="62"/>
      <c r="O615" s="62"/>
      <c r="P615" s="62"/>
      <c r="Q615" s="62"/>
    </row>
    <row r="616" spans="1:17" x14ac:dyDescent="0.25">
      <c r="A616" s="65">
        <v>5</v>
      </c>
      <c r="B616" s="64" t="s">
        <v>2338</v>
      </c>
      <c r="C616" s="62" t="s">
        <v>2339</v>
      </c>
      <c r="D616" s="62"/>
      <c r="E616" s="63"/>
      <c r="F616" s="62" t="s">
        <v>13</v>
      </c>
      <c r="G616" s="63">
        <v>0.8</v>
      </c>
      <c r="H616" s="61"/>
      <c r="I616" s="62"/>
      <c r="J616" s="62"/>
      <c r="K616" s="62"/>
      <c r="L616" s="62"/>
      <c r="M616" s="62"/>
      <c r="N616" s="62"/>
      <c r="O616" s="62"/>
      <c r="P616" s="62"/>
      <c r="Q616" s="62"/>
    </row>
    <row r="617" spans="1:17" x14ac:dyDescent="0.25">
      <c r="A617" s="65">
        <v>6</v>
      </c>
      <c r="B617" s="64" t="s">
        <v>2284</v>
      </c>
      <c r="C617" s="62"/>
      <c r="D617" s="62"/>
      <c r="E617" s="63"/>
      <c r="F617" s="62" t="s">
        <v>1250</v>
      </c>
      <c r="G617" s="63">
        <v>4</v>
      </c>
      <c r="H617" s="61"/>
      <c r="I617" s="62"/>
      <c r="J617" s="62"/>
      <c r="K617" s="62"/>
      <c r="L617" s="62"/>
      <c r="M617" s="62"/>
      <c r="N617" s="62"/>
      <c r="O617" s="62"/>
      <c r="P617" s="62"/>
      <c r="Q617" s="62"/>
    </row>
    <row r="618" spans="1:17" x14ac:dyDescent="0.25">
      <c r="A618" s="65"/>
      <c r="B618" s="66" t="s">
        <v>2409</v>
      </c>
      <c r="C618" s="62"/>
      <c r="D618" s="62"/>
      <c r="E618" s="63"/>
      <c r="F618" s="62"/>
      <c r="G618" s="63"/>
      <c r="H618" s="61"/>
      <c r="I618" s="62"/>
      <c r="J618" s="62"/>
      <c r="K618" s="62"/>
      <c r="L618" s="62"/>
      <c r="M618" s="62"/>
      <c r="N618" s="62"/>
      <c r="O618" s="62"/>
      <c r="P618" s="62"/>
      <c r="Q618" s="62"/>
    </row>
    <row r="619" spans="1:17" x14ac:dyDescent="0.25">
      <c r="A619" s="65">
        <v>1</v>
      </c>
      <c r="B619" s="64" t="s">
        <v>2410</v>
      </c>
      <c r="C619" s="62" t="s">
        <v>2411</v>
      </c>
      <c r="D619" s="62"/>
      <c r="E619" s="63" t="s">
        <v>2335</v>
      </c>
      <c r="F619" s="62" t="s">
        <v>1162</v>
      </c>
      <c r="G619" s="63">
        <v>1</v>
      </c>
      <c r="H619" s="61"/>
      <c r="I619" s="62"/>
      <c r="J619" s="62"/>
      <c r="K619" s="62"/>
      <c r="L619" s="62"/>
      <c r="M619" s="62"/>
      <c r="N619" s="62"/>
      <c r="O619" s="62"/>
      <c r="P619" s="62"/>
      <c r="Q619" s="62"/>
    </row>
    <row r="620" spans="1:17" x14ac:dyDescent="0.25">
      <c r="A620" s="65">
        <v>2</v>
      </c>
      <c r="B620" s="64" t="s">
        <v>2336</v>
      </c>
      <c r="C620" s="62"/>
      <c r="D620" s="62"/>
      <c r="E620" s="63" t="s">
        <v>2335</v>
      </c>
      <c r="F620" s="62" t="s">
        <v>98</v>
      </c>
      <c r="G620" s="63">
        <v>2</v>
      </c>
      <c r="H620" s="61"/>
      <c r="I620" s="62"/>
      <c r="J620" s="62"/>
      <c r="K620" s="62"/>
      <c r="L620" s="62"/>
      <c r="M620" s="62"/>
      <c r="N620" s="62"/>
      <c r="O620" s="62"/>
      <c r="P620" s="62"/>
      <c r="Q620" s="62"/>
    </row>
    <row r="621" spans="1:17" x14ac:dyDescent="0.25">
      <c r="A621" s="65">
        <v>3</v>
      </c>
      <c r="B621" s="64" t="s">
        <v>2412</v>
      </c>
      <c r="C621" s="62" t="s">
        <v>2267</v>
      </c>
      <c r="D621" s="62"/>
      <c r="E621" s="63"/>
      <c r="F621" s="62" t="s">
        <v>1161</v>
      </c>
      <c r="G621" s="63">
        <v>12</v>
      </c>
      <c r="H621" s="61"/>
      <c r="I621" s="62"/>
      <c r="J621" s="62"/>
      <c r="K621" s="62"/>
      <c r="L621" s="62"/>
      <c r="M621" s="62"/>
      <c r="N621" s="62"/>
      <c r="O621" s="62"/>
      <c r="P621" s="62"/>
      <c r="Q621" s="62"/>
    </row>
    <row r="622" spans="1:17" x14ac:dyDescent="0.25">
      <c r="A622" s="65">
        <v>4</v>
      </c>
      <c r="B622" s="64" t="s">
        <v>2338</v>
      </c>
      <c r="C622" s="62" t="s">
        <v>2339</v>
      </c>
      <c r="D622" s="62"/>
      <c r="E622" s="63"/>
      <c r="F622" s="62" t="s">
        <v>13</v>
      </c>
      <c r="G622" s="63">
        <v>1.2</v>
      </c>
      <c r="H622" s="61"/>
      <c r="I622" s="62"/>
      <c r="J622" s="62"/>
      <c r="K622" s="62"/>
      <c r="L622" s="62"/>
      <c r="M622" s="62"/>
      <c r="N622" s="62"/>
      <c r="O622" s="62"/>
      <c r="P622" s="62"/>
      <c r="Q622" s="62"/>
    </row>
    <row r="623" spans="1:17" x14ac:dyDescent="0.25">
      <c r="A623" s="65">
        <v>5</v>
      </c>
      <c r="B623" s="64" t="s">
        <v>2284</v>
      </c>
      <c r="C623" s="62"/>
      <c r="D623" s="62"/>
      <c r="E623" s="63"/>
      <c r="F623" s="62" t="s">
        <v>1250</v>
      </c>
      <c r="G623" s="63">
        <v>6</v>
      </c>
      <c r="H623" s="61"/>
      <c r="I623" s="62"/>
      <c r="J623" s="62"/>
      <c r="K623" s="62"/>
      <c r="L623" s="62"/>
      <c r="M623" s="62"/>
      <c r="N623" s="62"/>
      <c r="O623" s="62"/>
      <c r="P623" s="62"/>
      <c r="Q623" s="62"/>
    </row>
    <row r="624" spans="1:17" x14ac:dyDescent="0.25">
      <c r="A624" s="65"/>
      <c r="B624" s="64"/>
      <c r="C624" s="62"/>
      <c r="D624" s="62"/>
      <c r="E624" s="63"/>
      <c r="F624" s="62"/>
      <c r="G624" s="63"/>
      <c r="H624" s="61"/>
      <c r="I624" s="62"/>
      <c r="J624" s="62"/>
      <c r="K624" s="62"/>
      <c r="L624" s="62"/>
      <c r="M624" s="62"/>
      <c r="N624" s="62"/>
      <c r="O624" s="62"/>
      <c r="P624" s="62"/>
      <c r="Q624" s="62"/>
    </row>
    <row r="625" spans="1:17" x14ac:dyDescent="0.25">
      <c r="A625" s="65"/>
      <c r="B625" s="66" t="s">
        <v>2413</v>
      </c>
      <c r="C625" s="62"/>
      <c r="D625" s="62"/>
      <c r="E625" s="63"/>
      <c r="F625" s="62"/>
      <c r="G625" s="63"/>
      <c r="H625" s="61"/>
      <c r="I625" s="62"/>
      <c r="J625" s="62"/>
      <c r="K625" s="62"/>
      <c r="L625" s="62"/>
      <c r="M625" s="62"/>
      <c r="N625" s="62"/>
      <c r="O625" s="62"/>
      <c r="P625" s="62"/>
      <c r="Q625" s="62"/>
    </row>
    <row r="626" spans="1:17" x14ac:dyDescent="0.25">
      <c r="A626" s="65">
        <v>1</v>
      </c>
      <c r="B626" s="64" t="s">
        <v>2414</v>
      </c>
      <c r="C626" s="62" t="s">
        <v>2415</v>
      </c>
      <c r="D626" s="62"/>
      <c r="E626" s="63" t="s">
        <v>2335</v>
      </c>
      <c r="F626" s="62" t="s">
        <v>1162</v>
      </c>
      <c r="G626" s="63">
        <v>1</v>
      </c>
      <c r="H626" s="61"/>
      <c r="I626" s="62"/>
      <c r="J626" s="62"/>
      <c r="K626" s="62"/>
      <c r="L626" s="62"/>
      <c r="M626" s="62"/>
      <c r="N626" s="62"/>
      <c r="O626" s="62"/>
      <c r="P626" s="62"/>
      <c r="Q626" s="62"/>
    </row>
    <row r="627" spans="1:17" x14ac:dyDescent="0.25">
      <c r="A627" s="65">
        <v>2</v>
      </c>
      <c r="B627" s="64" t="s">
        <v>2336</v>
      </c>
      <c r="C627" s="62"/>
      <c r="D627" s="62"/>
      <c r="E627" s="63" t="s">
        <v>2335</v>
      </c>
      <c r="F627" s="62" t="s">
        <v>98</v>
      </c>
      <c r="G627" s="63">
        <v>2</v>
      </c>
      <c r="H627" s="61"/>
      <c r="I627" s="62"/>
      <c r="J627" s="62"/>
      <c r="K627" s="62"/>
      <c r="L627" s="62"/>
      <c r="M627" s="62"/>
      <c r="N627" s="62"/>
      <c r="O627" s="62"/>
      <c r="P627" s="62"/>
      <c r="Q627" s="62"/>
    </row>
    <row r="628" spans="1:17" x14ac:dyDescent="0.25">
      <c r="A628" s="65">
        <v>3</v>
      </c>
      <c r="B628" s="64" t="s">
        <v>2416</v>
      </c>
      <c r="C628" s="62" t="s">
        <v>2267</v>
      </c>
      <c r="D628" s="62"/>
      <c r="E628" s="63"/>
      <c r="F628" s="62" t="s">
        <v>1161</v>
      </c>
      <c r="G628" s="63">
        <v>9</v>
      </c>
      <c r="H628" s="61"/>
      <c r="I628" s="62"/>
      <c r="J628" s="62"/>
      <c r="K628" s="62"/>
      <c r="L628" s="62"/>
      <c r="M628" s="62"/>
      <c r="N628" s="62"/>
      <c r="O628" s="62"/>
      <c r="P628" s="62"/>
      <c r="Q628" s="62"/>
    </row>
    <row r="629" spans="1:17" x14ac:dyDescent="0.25">
      <c r="A629" s="65">
        <v>4</v>
      </c>
      <c r="B629" s="64" t="s">
        <v>2338</v>
      </c>
      <c r="C629" s="62" t="s">
        <v>2339</v>
      </c>
      <c r="D629" s="62"/>
      <c r="E629" s="63"/>
      <c r="F629" s="62" t="s">
        <v>13</v>
      </c>
      <c r="G629" s="63">
        <v>1.2</v>
      </c>
      <c r="H629" s="61"/>
      <c r="I629" s="62"/>
      <c r="J629" s="62"/>
      <c r="K629" s="62"/>
      <c r="L629" s="62"/>
      <c r="M629" s="62"/>
      <c r="N629" s="62"/>
      <c r="O629" s="62"/>
      <c r="P629" s="62"/>
      <c r="Q629" s="62"/>
    </row>
    <row r="630" spans="1:17" x14ac:dyDescent="0.25">
      <c r="A630" s="65">
        <v>5</v>
      </c>
      <c r="B630" s="64" t="s">
        <v>2284</v>
      </c>
      <c r="C630" s="62"/>
      <c r="D630" s="62"/>
      <c r="E630" s="63"/>
      <c r="F630" s="62" t="s">
        <v>1250</v>
      </c>
      <c r="G630" s="63">
        <v>5</v>
      </c>
      <c r="H630" s="61"/>
      <c r="I630" s="62"/>
      <c r="J630" s="62"/>
      <c r="K630" s="62"/>
      <c r="L630" s="62"/>
      <c r="M630" s="62"/>
      <c r="N630" s="62"/>
      <c r="O630" s="62"/>
      <c r="P630" s="62"/>
      <c r="Q630" s="62"/>
    </row>
    <row r="631" spans="1:17" x14ac:dyDescent="0.25">
      <c r="A631" s="65"/>
      <c r="B631" s="64"/>
      <c r="C631" s="62"/>
      <c r="D631" s="62"/>
      <c r="E631" s="63"/>
      <c r="F631" s="62"/>
      <c r="G631" s="63"/>
      <c r="H631" s="61"/>
      <c r="I631" s="62"/>
      <c r="J631" s="62"/>
      <c r="K631" s="62"/>
      <c r="L631" s="62"/>
      <c r="M631" s="62"/>
      <c r="N631" s="62"/>
      <c r="O631" s="62"/>
      <c r="P631" s="62"/>
      <c r="Q631" s="62"/>
    </row>
    <row r="632" spans="1:17" x14ac:dyDescent="0.25">
      <c r="A632" s="65"/>
      <c r="B632" s="66" t="s">
        <v>2417</v>
      </c>
      <c r="C632" s="62"/>
      <c r="D632" s="62"/>
      <c r="E632" s="63"/>
      <c r="F632" s="62"/>
      <c r="G632" s="63"/>
      <c r="H632" s="61"/>
      <c r="I632" s="62"/>
      <c r="J632" s="62"/>
      <c r="K632" s="62"/>
      <c r="L632" s="62"/>
      <c r="M632" s="62"/>
      <c r="N632" s="62"/>
      <c r="O632" s="62"/>
      <c r="P632" s="62"/>
      <c r="Q632" s="62"/>
    </row>
    <row r="633" spans="1:17" x14ac:dyDescent="0.25">
      <c r="A633" s="65">
        <v>1</v>
      </c>
      <c r="B633" s="64" t="s">
        <v>2408</v>
      </c>
      <c r="C633" s="62" t="s">
        <v>2342</v>
      </c>
      <c r="D633" s="62"/>
      <c r="E633" s="63" t="s">
        <v>2335</v>
      </c>
      <c r="F633" s="62" t="s">
        <v>1162</v>
      </c>
      <c r="G633" s="63">
        <v>1</v>
      </c>
      <c r="H633" s="61"/>
      <c r="I633" s="62"/>
      <c r="J633" s="62"/>
      <c r="K633" s="62"/>
      <c r="L633" s="62"/>
      <c r="M633" s="62"/>
      <c r="N633" s="62"/>
      <c r="O633" s="62"/>
      <c r="P633" s="62"/>
      <c r="Q633" s="62"/>
    </row>
    <row r="634" spans="1:17" x14ac:dyDescent="0.25">
      <c r="A634" s="65">
        <v>2</v>
      </c>
      <c r="B634" s="64" t="s">
        <v>2336</v>
      </c>
      <c r="C634" s="62"/>
      <c r="D634" s="62"/>
      <c r="E634" s="63" t="s">
        <v>2335</v>
      </c>
      <c r="F634" s="62" t="s">
        <v>98</v>
      </c>
      <c r="G634" s="63">
        <v>2</v>
      </c>
      <c r="H634" s="61"/>
      <c r="I634" s="62"/>
      <c r="J634" s="62"/>
      <c r="K634" s="62"/>
      <c r="L634" s="62"/>
      <c r="M634" s="62"/>
      <c r="N634" s="62"/>
      <c r="O634" s="62"/>
      <c r="P634" s="62"/>
      <c r="Q634" s="62"/>
    </row>
    <row r="635" spans="1:17" x14ac:dyDescent="0.25">
      <c r="A635" s="65">
        <v>3</v>
      </c>
      <c r="B635" s="64" t="s">
        <v>2266</v>
      </c>
      <c r="C635" s="62" t="s">
        <v>2267</v>
      </c>
      <c r="D635" s="62"/>
      <c r="E635" s="63"/>
      <c r="F635" s="62" t="s">
        <v>1161</v>
      </c>
      <c r="G635" s="63">
        <v>2</v>
      </c>
      <c r="H635" s="61"/>
      <c r="I635" s="62"/>
      <c r="J635" s="62"/>
      <c r="K635" s="62"/>
      <c r="L635" s="62"/>
      <c r="M635" s="62"/>
      <c r="N635" s="62"/>
      <c r="O635" s="62"/>
      <c r="P635" s="62"/>
      <c r="Q635" s="62"/>
    </row>
    <row r="636" spans="1:17" x14ac:dyDescent="0.25">
      <c r="A636" s="65">
        <v>4</v>
      </c>
      <c r="B636" s="64" t="s">
        <v>2338</v>
      </c>
      <c r="C636" s="62" t="s">
        <v>2339</v>
      </c>
      <c r="D636" s="62"/>
      <c r="E636" s="63"/>
      <c r="F636" s="62" t="s">
        <v>13</v>
      </c>
      <c r="G636" s="63">
        <v>0.8</v>
      </c>
      <c r="H636" s="61"/>
      <c r="I636" s="62"/>
      <c r="J636" s="62"/>
      <c r="K636" s="62"/>
      <c r="L636" s="62"/>
      <c r="M636" s="62"/>
      <c r="N636" s="62"/>
      <c r="O636" s="62"/>
      <c r="P636" s="62"/>
      <c r="Q636" s="62"/>
    </row>
    <row r="637" spans="1:17" x14ac:dyDescent="0.25">
      <c r="A637" s="65">
        <v>5</v>
      </c>
      <c r="B637" s="64" t="s">
        <v>2284</v>
      </c>
      <c r="C637" s="62"/>
      <c r="D637" s="62"/>
      <c r="E637" s="63"/>
      <c r="F637" s="62" t="s">
        <v>1250</v>
      </c>
      <c r="G637" s="63">
        <v>1</v>
      </c>
      <c r="H637" s="61"/>
      <c r="I637" s="62"/>
      <c r="J637" s="62"/>
      <c r="K637" s="62"/>
      <c r="L637" s="62"/>
      <c r="M637" s="62"/>
      <c r="N637" s="62"/>
      <c r="O637" s="62"/>
      <c r="P637" s="62"/>
      <c r="Q637" s="62"/>
    </row>
    <row r="638" spans="1:17" x14ac:dyDescent="0.25">
      <c r="A638" s="65"/>
      <c r="B638" s="64"/>
      <c r="C638" s="62"/>
      <c r="D638" s="62"/>
      <c r="E638" s="63"/>
      <c r="F638" s="62"/>
      <c r="G638" s="63"/>
      <c r="H638" s="61"/>
      <c r="I638" s="62"/>
      <c r="J638" s="62"/>
      <c r="K638" s="62"/>
      <c r="L638" s="62"/>
      <c r="M638" s="62"/>
      <c r="N638" s="62"/>
      <c r="O638" s="62"/>
      <c r="P638" s="62"/>
      <c r="Q638" s="62"/>
    </row>
    <row r="639" spans="1:17" x14ac:dyDescent="0.25">
      <c r="A639" s="65"/>
      <c r="B639" s="64"/>
      <c r="C639" s="62"/>
      <c r="D639" s="62"/>
      <c r="E639" s="63"/>
      <c r="F639" s="62"/>
      <c r="G639" s="63"/>
      <c r="H639" s="61"/>
      <c r="I639" s="62"/>
      <c r="J639" s="62"/>
      <c r="K639" s="62"/>
      <c r="L639" s="62"/>
      <c r="M639" s="62"/>
      <c r="N639" s="62"/>
      <c r="O639" s="62"/>
      <c r="P639" s="62"/>
      <c r="Q639" s="62"/>
    </row>
    <row r="640" spans="1:17" x14ac:dyDescent="0.25">
      <c r="A640" s="65"/>
      <c r="B640" s="66" t="s">
        <v>2418</v>
      </c>
      <c r="C640" s="62"/>
      <c r="D640" s="62"/>
      <c r="E640" s="63"/>
      <c r="F640" s="62"/>
      <c r="G640" s="63"/>
      <c r="H640" s="61"/>
      <c r="I640" s="62"/>
      <c r="J640" s="62"/>
      <c r="K640" s="62"/>
      <c r="L640" s="62"/>
      <c r="M640" s="62"/>
      <c r="N640" s="62"/>
      <c r="O640" s="62"/>
      <c r="P640" s="62"/>
      <c r="Q640" s="62"/>
    </row>
    <row r="641" spans="1:17" x14ac:dyDescent="0.25">
      <c r="A641" s="65">
        <v>1</v>
      </c>
      <c r="B641" s="64" t="s">
        <v>2419</v>
      </c>
      <c r="C641" s="62" t="s">
        <v>2420</v>
      </c>
      <c r="D641" s="62"/>
      <c r="E641" s="63"/>
      <c r="F641" s="62" t="s">
        <v>1162</v>
      </c>
      <c r="G641" s="63">
        <v>1</v>
      </c>
      <c r="H641" s="61"/>
      <c r="I641" s="62"/>
      <c r="J641" s="62"/>
      <c r="K641" s="62"/>
      <c r="L641" s="62"/>
      <c r="M641" s="62"/>
      <c r="N641" s="62"/>
      <c r="O641" s="62"/>
      <c r="P641" s="62"/>
      <c r="Q641" s="62"/>
    </row>
    <row r="642" spans="1:17" x14ac:dyDescent="0.25">
      <c r="A642" s="65">
        <v>2</v>
      </c>
      <c r="B642" s="64" t="s">
        <v>2344</v>
      </c>
      <c r="C642" s="62" t="s">
        <v>2345</v>
      </c>
      <c r="D642" s="62"/>
      <c r="E642" s="63" t="s">
        <v>2250</v>
      </c>
      <c r="F642" s="62" t="s">
        <v>98</v>
      </c>
      <c r="G642" s="63">
        <v>2</v>
      </c>
      <c r="H642" s="61"/>
      <c r="I642" s="62"/>
      <c r="J642" s="62"/>
      <c r="K642" s="62"/>
      <c r="L642" s="62"/>
      <c r="M642" s="62"/>
      <c r="N642" s="62"/>
      <c r="O642" s="62"/>
      <c r="P642" s="62"/>
      <c r="Q642" s="62"/>
    </row>
    <row r="643" spans="1:17" x14ac:dyDescent="0.25">
      <c r="A643" s="65">
        <v>3</v>
      </c>
      <c r="B643" s="64" t="s">
        <v>2366</v>
      </c>
      <c r="C643" s="62" t="s">
        <v>2367</v>
      </c>
      <c r="D643" s="62"/>
      <c r="E643" s="63" t="s">
        <v>2250</v>
      </c>
      <c r="F643" s="62" t="s">
        <v>98</v>
      </c>
      <c r="G643" s="63">
        <v>10</v>
      </c>
      <c r="H643" s="61"/>
      <c r="I643" s="62"/>
      <c r="J643" s="62"/>
      <c r="K643" s="62"/>
      <c r="L643" s="62"/>
      <c r="M643" s="62"/>
      <c r="N643" s="62"/>
      <c r="O643" s="62"/>
      <c r="P643" s="62"/>
      <c r="Q643" s="62"/>
    </row>
    <row r="644" spans="1:17" x14ac:dyDescent="0.25">
      <c r="A644" s="65">
        <v>4</v>
      </c>
      <c r="B644" s="64" t="s">
        <v>2421</v>
      </c>
      <c r="C644" s="62" t="s">
        <v>2422</v>
      </c>
      <c r="D644" s="62"/>
      <c r="E644" s="63" t="s">
        <v>2250</v>
      </c>
      <c r="F644" s="62" t="s">
        <v>98</v>
      </c>
      <c r="G644" s="63">
        <v>16</v>
      </c>
      <c r="H644" s="61"/>
      <c r="I644" s="62"/>
      <c r="J644" s="62"/>
      <c r="K644" s="62"/>
      <c r="L644" s="62"/>
      <c r="M644" s="62"/>
      <c r="N644" s="62"/>
      <c r="O644" s="62"/>
      <c r="P644" s="62"/>
      <c r="Q644" s="62"/>
    </row>
    <row r="645" spans="1:17" x14ac:dyDescent="0.25">
      <c r="A645" s="65">
        <v>5</v>
      </c>
      <c r="B645" s="64" t="s">
        <v>2423</v>
      </c>
      <c r="C645" s="62" t="s">
        <v>2424</v>
      </c>
      <c r="D645" s="62"/>
      <c r="E645" s="63" t="s">
        <v>2250</v>
      </c>
      <c r="F645" s="62" t="s">
        <v>98</v>
      </c>
      <c r="G645" s="63">
        <v>8</v>
      </c>
      <c r="H645" s="61"/>
      <c r="I645" s="62"/>
      <c r="J645" s="62"/>
      <c r="K645" s="62"/>
      <c r="L645" s="62"/>
      <c r="M645" s="62"/>
      <c r="N645" s="62"/>
      <c r="O645" s="62"/>
      <c r="P645" s="62"/>
      <c r="Q645" s="62"/>
    </row>
    <row r="646" spans="1:17" x14ac:dyDescent="0.25">
      <c r="A646" s="65">
        <v>6</v>
      </c>
      <c r="B646" s="64" t="s">
        <v>2425</v>
      </c>
      <c r="C646" s="62" t="s">
        <v>2426</v>
      </c>
      <c r="D646" s="62"/>
      <c r="E646" s="63" t="s">
        <v>2250</v>
      </c>
      <c r="F646" s="62" t="s">
        <v>98</v>
      </c>
      <c r="G646" s="63">
        <v>3</v>
      </c>
      <c r="H646" s="61"/>
      <c r="I646" s="62"/>
      <c r="J646" s="62"/>
      <c r="K646" s="62"/>
      <c r="L646" s="62"/>
      <c r="M646" s="62"/>
      <c r="N646" s="62"/>
      <c r="O646" s="62"/>
      <c r="P646" s="62"/>
      <c r="Q646" s="62"/>
    </row>
    <row r="647" spans="1:17" x14ac:dyDescent="0.25">
      <c r="A647" s="65">
        <v>7</v>
      </c>
      <c r="B647" s="64" t="s">
        <v>2427</v>
      </c>
      <c r="C647" s="62" t="s">
        <v>2428</v>
      </c>
      <c r="D647" s="62"/>
      <c r="E647" s="63" t="s">
        <v>2250</v>
      </c>
      <c r="F647" s="62" t="s">
        <v>98</v>
      </c>
      <c r="G647" s="63">
        <v>5</v>
      </c>
      <c r="H647" s="61"/>
      <c r="I647" s="62"/>
      <c r="J647" s="62"/>
      <c r="K647" s="62"/>
      <c r="L647" s="62"/>
      <c r="M647" s="62"/>
      <c r="N647" s="62"/>
      <c r="O647" s="62"/>
      <c r="P647" s="62"/>
      <c r="Q647" s="62"/>
    </row>
    <row r="648" spans="1:17" x14ac:dyDescent="0.25">
      <c r="A648" s="65">
        <v>8</v>
      </c>
      <c r="B648" s="64" t="s">
        <v>2429</v>
      </c>
      <c r="C648" s="62" t="s">
        <v>2430</v>
      </c>
      <c r="D648" s="62"/>
      <c r="E648" s="63" t="s">
        <v>2250</v>
      </c>
      <c r="F648" s="62" t="s">
        <v>98</v>
      </c>
      <c r="G648" s="63">
        <v>3</v>
      </c>
      <c r="H648" s="61"/>
      <c r="I648" s="62"/>
      <c r="J648" s="62"/>
      <c r="K648" s="62"/>
      <c r="L648" s="62"/>
      <c r="M648" s="62"/>
      <c r="N648" s="62"/>
      <c r="O648" s="62"/>
      <c r="P648" s="62"/>
      <c r="Q648" s="62"/>
    </row>
    <row r="649" spans="1:17" x14ac:dyDescent="0.25">
      <c r="A649" s="65">
        <v>9</v>
      </c>
      <c r="B649" s="64" t="s">
        <v>2431</v>
      </c>
      <c r="C649" s="62" t="s">
        <v>2432</v>
      </c>
      <c r="D649" s="62"/>
      <c r="E649" s="63" t="s">
        <v>2250</v>
      </c>
      <c r="F649" s="62" t="s">
        <v>98</v>
      </c>
      <c r="G649" s="63">
        <v>59</v>
      </c>
      <c r="H649" s="61"/>
      <c r="I649" s="62"/>
      <c r="J649" s="62"/>
      <c r="K649" s="62"/>
      <c r="L649" s="62"/>
      <c r="M649" s="62"/>
      <c r="N649" s="62"/>
      <c r="O649" s="62"/>
      <c r="P649" s="62"/>
      <c r="Q649" s="62"/>
    </row>
    <row r="650" spans="1:17" x14ac:dyDescent="0.25">
      <c r="A650" s="65">
        <v>10</v>
      </c>
      <c r="B650" s="64" t="s">
        <v>2433</v>
      </c>
      <c r="C650" s="62" t="s">
        <v>2434</v>
      </c>
      <c r="D650" s="62"/>
      <c r="E650" s="63" t="s">
        <v>2250</v>
      </c>
      <c r="F650" s="62" t="s">
        <v>98</v>
      </c>
      <c r="G650" s="63">
        <v>4</v>
      </c>
      <c r="H650" s="61"/>
      <c r="I650" s="62"/>
      <c r="J650" s="62"/>
      <c r="K650" s="62"/>
      <c r="L650" s="62"/>
      <c r="M650" s="62"/>
      <c r="N650" s="62"/>
      <c r="O650" s="62"/>
      <c r="P650" s="62"/>
      <c r="Q650" s="62"/>
    </row>
    <row r="651" spans="1:17" x14ac:dyDescent="0.25">
      <c r="A651" s="65">
        <v>11</v>
      </c>
      <c r="B651" s="64" t="s">
        <v>2435</v>
      </c>
      <c r="C651" s="62" t="s">
        <v>2436</v>
      </c>
      <c r="D651" s="62"/>
      <c r="E651" s="63" t="s">
        <v>2250</v>
      </c>
      <c r="F651" s="62" t="s">
        <v>98</v>
      </c>
      <c r="G651" s="63">
        <v>3</v>
      </c>
      <c r="H651" s="61"/>
      <c r="I651" s="62"/>
      <c r="J651" s="62"/>
      <c r="K651" s="62"/>
      <c r="L651" s="62"/>
      <c r="M651" s="62"/>
      <c r="N651" s="62"/>
      <c r="O651" s="62"/>
      <c r="P651" s="62"/>
      <c r="Q651" s="62"/>
    </row>
    <row r="652" spans="1:17" x14ac:dyDescent="0.25">
      <c r="A652" s="65">
        <v>12</v>
      </c>
      <c r="B652" s="64" t="s">
        <v>2437</v>
      </c>
      <c r="C652" s="62" t="s">
        <v>2438</v>
      </c>
      <c r="D652" s="62"/>
      <c r="E652" s="63" t="s">
        <v>2250</v>
      </c>
      <c r="F652" s="62" t="s">
        <v>98</v>
      </c>
      <c r="G652" s="63">
        <v>6</v>
      </c>
      <c r="H652" s="61"/>
      <c r="I652" s="62"/>
      <c r="J652" s="62"/>
      <c r="K652" s="62"/>
      <c r="L652" s="62"/>
      <c r="M652" s="62"/>
      <c r="N652" s="62"/>
      <c r="O652" s="62"/>
      <c r="P652" s="62"/>
      <c r="Q652" s="62"/>
    </row>
    <row r="653" spans="1:17" x14ac:dyDescent="0.25">
      <c r="A653" s="65">
        <v>13</v>
      </c>
      <c r="B653" s="64" t="s">
        <v>2439</v>
      </c>
      <c r="C653" s="62" t="s">
        <v>2440</v>
      </c>
      <c r="D653" s="62"/>
      <c r="E653" s="63" t="s">
        <v>2250</v>
      </c>
      <c r="F653" s="62" t="s">
        <v>98</v>
      </c>
      <c r="G653" s="63">
        <v>22</v>
      </c>
      <c r="H653" s="61"/>
      <c r="I653" s="62"/>
      <c r="J653" s="62"/>
      <c r="K653" s="62"/>
      <c r="L653" s="62"/>
      <c r="M653" s="62"/>
      <c r="N653" s="62"/>
      <c r="O653" s="62"/>
      <c r="P653" s="62"/>
      <c r="Q653" s="62"/>
    </row>
    <row r="654" spans="1:17" x14ac:dyDescent="0.25">
      <c r="A654" s="65">
        <v>14</v>
      </c>
      <c r="B654" s="64" t="s">
        <v>2441</v>
      </c>
      <c r="C654" s="62" t="s">
        <v>2442</v>
      </c>
      <c r="D654" s="62"/>
      <c r="E654" s="63" t="s">
        <v>2250</v>
      </c>
      <c r="F654" s="62" t="s">
        <v>98</v>
      </c>
      <c r="G654" s="63">
        <v>1</v>
      </c>
      <c r="H654" s="61"/>
      <c r="I654" s="62"/>
      <c r="J654" s="62"/>
      <c r="K654" s="62"/>
      <c r="L654" s="62"/>
      <c r="M654" s="62"/>
      <c r="N654" s="62"/>
      <c r="O654" s="62"/>
      <c r="P654" s="62"/>
      <c r="Q654" s="62"/>
    </row>
    <row r="655" spans="1:17" x14ac:dyDescent="0.25">
      <c r="A655" s="65">
        <v>15</v>
      </c>
      <c r="B655" s="64" t="s">
        <v>2443</v>
      </c>
      <c r="C655" s="62" t="s">
        <v>2444</v>
      </c>
      <c r="D655" s="62"/>
      <c r="E655" s="63" t="s">
        <v>2250</v>
      </c>
      <c r="F655" s="62" t="s">
        <v>98</v>
      </c>
      <c r="G655" s="63">
        <v>5</v>
      </c>
      <c r="H655" s="61"/>
      <c r="I655" s="62"/>
      <c r="J655" s="62"/>
      <c r="K655" s="62"/>
      <c r="L655" s="62"/>
      <c r="M655" s="62"/>
      <c r="N655" s="62"/>
      <c r="O655" s="62"/>
      <c r="P655" s="62"/>
      <c r="Q655" s="62"/>
    </row>
    <row r="656" spans="1:17" x14ac:dyDescent="0.25">
      <c r="A656" s="65">
        <v>16</v>
      </c>
      <c r="B656" s="64" t="s">
        <v>2445</v>
      </c>
      <c r="C656" s="62" t="s">
        <v>2446</v>
      </c>
      <c r="D656" s="62"/>
      <c r="E656" s="63" t="s">
        <v>2250</v>
      </c>
      <c r="F656" s="62" t="s">
        <v>98</v>
      </c>
      <c r="G656" s="63">
        <v>1</v>
      </c>
      <c r="H656" s="61"/>
      <c r="I656" s="62"/>
      <c r="J656" s="62"/>
      <c r="K656" s="62"/>
      <c r="L656" s="62"/>
      <c r="M656" s="62"/>
      <c r="N656" s="62"/>
      <c r="O656" s="62"/>
      <c r="P656" s="62"/>
      <c r="Q656" s="62"/>
    </row>
    <row r="657" spans="1:17" x14ac:dyDescent="0.25">
      <c r="A657" s="65">
        <v>17</v>
      </c>
      <c r="B657" s="64" t="s">
        <v>2447</v>
      </c>
      <c r="C657" s="62" t="s">
        <v>2448</v>
      </c>
      <c r="D657" s="62"/>
      <c r="E657" s="63" t="s">
        <v>2449</v>
      </c>
      <c r="F657" s="62" t="s">
        <v>98</v>
      </c>
      <c r="G657" s="63">
        <v>8</v>
      </c>
      <c r="H657" s="61"/>
      <c r="I657" s="62"/>
      <c r="J657" s="62"/>
      <c r="K657" s="62"/>
      <c r="L657" s="62"/>
      <c r="M657" s="62"/>
      <c r="N657" s="62"/>
      <c r="O657" s="62"/>
      <c r="P657" s="62"/>
      <c r="Q657" s="62"/>
    </row>
    <row r="658" spans="1:17" x14ac:dyDescent="0.25">
      <c r="A658" s="65">
        <v>18</v>
      </c>
      <c r="B658" s="64" t="s">
        <v>2266</v>
      </c>
      <c r="C658" s="62" t="s">
        <v>2267</v>
      </c>
      <c r="D658" s="62"/>
      <c r="E658" s="63"/>
      <c r="F658" s="62" t="s">
        <v>1161</v>
      </c>
      <c r="G658" s="63">
        <v>22</v>
      </c>
      <c r="H658" s="61"/>
      <c r="I658" s="62"/>
      <c r="J658" s="62"/>
      <c r="K658" s="62"/>
      <c r="L658" s="62"/>
      <c r="M658" s="62"/>
      <c r="N658" s="62"/>
      <c r="O658" s="62"/>
      <c r="P658" s="62"/>
      <c r="Q658" s="62"/>
    </row>
    <row r="659" spans="1:17" x14ac:dyDescent="0.25">
      <c r="A659" s="65">
        <v>19</v>
      </c>
      <c r="B659" s="64" t="s">
        <v>2268</v>
      </c>
      <c r="C659" s="62" t="s">
        <v>2267</v>
      </c>
      <c r="D659" s="62"/>
      <c r="E659" s="63"/>
      <c r="F659" s="62" t="s">
        <v>1161</v>
      </c>
      <c r="G659" s="63">
        <v>122</v>
      </c>
      <c r="H659" s="61"/>
      <c r="I659" s="62"/>
      <c r="J659" s="62"/>
      <c r="K659" s="62"/>
      <c r="L659" s="62"/>
      <c r="M659" s="62"/>
      <c r="N659" s="62"/>
      <c r="O659" s="62"/>
      <c r="P659" s="62"/>
      <c r="Q659" s="62"/>
    </row>
    <row r="660" spans="1:17" x14ac:dyDescent="0.25">
      <c r="A660" s="65">
        <v>20</v>
      </c>
      <c r="B660" s="64" t="s">
        <v>2361</v>
      </c>
      <c r="C660" s="62" t="s">
        <v>2267</v>
      </c>
      <c r="D660" s="62"/>
      <c r="E660" s="63"/>
      <c r="F660" s="62" t="s">
        <v>1161</v>
      </c>
      <c r="G660" s="63">
        <v>115</v>
      </c>
      <c r="H660" s="61"/>
      <c r="I660" s="62"/>
      <c r="J660" s="62"/>
      <c r="K660" s="62"/>
      <c r="L660" s="62"/>
      <c r="M660" s="62"/>
      <c r="N660" s="62"/>
      <c r="O660" s="62"/>
      <c r="P660" s="62"/>
      <c r="Q660" s="62"/>
    </row>
    <row r="661" spans="1:17" x14ac:dyDescent="0.25">
      <c r="A661" s="65">
        <v>21</v>
      </c>
      <c r="B661" s="64" t="s">
        <v>2269</v>
      </c>
      <c r="C661" s="62" t="s">
        <v>2267</v>
      </c>
      <c r="D661" s="62"/>
      <c r="E661" s="63"/>
      <c r="F661" s="62" t="s">
        <v>1161</v>
      </c>
      <c r="G661" s="63">
        <v>27</v>
      </c>
      <c r="H661" s="61"/>
      <c r="I661" s="62"/>
      <c r="J661" s="62"/>
      <c r="K661" s="62"/>
      <c r="L661" s="62"/>
      <c r="M661" s="62"/>
      <c r="N661" s="62"/>
      <c r="O661" s="62"/>
      <c r="P661" s="62"/>
      <c r="Q661" s="62"/>
    </row>
    <row r="662" spans="1:17" x14ac:dyDescent="0.25">
      <c r="A662" s="65">
        <v>22</v>
      </c>
      <c r="B662" s="64" t="s">
        <v>2327</v>
      </c>
      <c r="C662" s="62" t="s">
        <v>2267</v>
      </c>
      <c r="D662" s="62"/>
      <c r="E662" s="63"/>
      <c r="F662" s="62" t="s">
        <v>1161</v>
      </c>
      <c r="G662" s="63">
        <v>35</v>
      </c>
      <c r="H662" s="61"/>
      <c r="I662" s="62"/>
      <c r="J662" s="62"/>
      <c r="K662" s="62"/>
      <c r="L662" s="62"/>
      <c r="M662" s="62"/>
      <c r="N662" s="62"/>
      <c r="O662" s="62"/>
      <c r="P662" s="62"/>
      <c r="Q662" s="62"/>
    </row>
    <row r="663" spans="1:17" x14ac:dyDescent="0.25">
      <c r="A663" s="65">
        <v>23</v>
      </c>
      <c r="B663" s="64" t="s">
        <v>2323</v>
      </c>
      <c r="C663" s="62" t="s">
        <v>2267</v>
      </c>
      <c r="D663" s="62"/>
      <c r="E663" s="63"/>
      <c r="F663" s="62" t="s">
        <v>1161</v>
      </c>
      <c r="G663" s="63">
        <v>43</v>
      </c>
      <c r="H663" s="61"/>
      <c r="I663" s="62"/>
      <c r="J663" s="62"/>
      <c r="K663" s="62"/>
      <c r="L663" s="62"/>
      <c r="M663" s="62"/>
      <c r="N663" s="62"/>
      <c r="O663" s="62"/>
      <c r="P663" s="62"/>
      <c r="Q663" s="62"/>
    </row>
    <row r="664" spans="1:17" x14ac:dyDescent="0.25">
      <c r="A664" s="65">
        <v>24</v>
      </c>
      <c r="B664" s="64" t="s">
        <v>2304</v>
      </c>
      <c r="C664" s="62" t="s">
        <v>2267</v>
      </c>
      <c r="D664" s="62"/>
      <c r="E664" s="63"/>
      <c r="F664" s="62" t="s">
        <v>1161</v>
      </c>
      <c r="G664" s="63">
        <v>12</v>
      </c>
      <c r="H664" s="61"/>
      <c r="I664" s="62"/>
      <c r="J664" s="62"/>
      <c r="K664" s="62"/>
      <c r="L664" s="62"/>
      <c r="M664" s="62"/>
      <c r="N664" s="62"/>
      <c r="O664" s="62"/>
      <c r="P664" s="62"/>
      <c r="Q664" s="62"/>
    </row>
    <row r="665" spans="1:17" x14ac:dyDescent="0.25">
      <c r="A665" s="65">
        <v>25</v>
      </c>
      <c r="B665" s="64" t="s">
        <v>2272</v>
      </c>
      <c r="C665" s="62" t="s">
        <v>2267</v>
      </c>
      <c r="D665" s="62"/>
      <c r="E665" s="63"/>
      <c r="F665" s="62" t="s">
        <v>1161</v>
      </c>
      <c r="G665" s="63">
        <v>320</v>
      </c>
      <c r="H665" s="61"/>
      <c r="I665" s="62"/>
      <c r="J665" s="62"/>
      <c r="K665" s="62"/>
      <c r="L665" s="62"/>
      <c r="M665" s="62"/>
      <c r="N665" s="62"/>
      <c r="O665" s="62"/>
      <c r="P665" s="62"/>
      <c r="Q665" s="62"/>
    </row>
    <row r="666" spans="1:17" x14ac:dyDescent="0.25">
      <c r="A666" s="65">
        <v>26</v>
      </c>
      <c r="B666" s="64" t="s">
        <v>2450</v>
      </c>
      <c r="C666" s="62" t="s">
        <v>2267</v>
      </c>
      <c r="D666" s="62"/>
      <c r="E666" s="63"/>
      <c r="F666" s="62" t="s">
        <v>1161</v>
      </c>
      <c r="G666" s="63">
        <v>6</v>
      </c>
      <c r="H666" s="61"/>
      <c r="I666" s="62"/>
      <c r="J666" s="62"/>
      <c r="K666" s="62"/>
      <c r="L666" s="62"/>
      <c r="M666" s="62"/>
      <c r="N666" s="62"/>
      <c r="O666" s="62"/>
      <c r="P666" s="62"/>
      <c r="Q666" s="62"/>
    </row>
    <row r="667" spans="1:17" x14ac:dyDescent="0.25">
      <c r="A667" s="65">
        <v>27</v>
      </c>
      <c r="B667" s="64" t="s">
        <v>2451</v>
      </c>
      <c r="C667" s="62" t="s">
        <v>2267</v>
      </c>
      <c r="D667" s="62"/>
      <c r="E667" s="63"/>
      <c r="F667" s="62" t="s">
        <v>1161</v>
      </c>
      <c r="G667" s="63">
        <v>12</v>
      </c>
      <c r="H667" s="61"/>
      <c r="I667" s="62"/>
      <c r="J667" s="62"/>
      <c r="K667" s="62"/>
      <c r="L667" s="62"/>
      <c r="M667" s="62"/>
      <c r="N667" s="62"/>
      <c r="O667" s="62"/>
      <c r="P667" s="62"/>
      <c r="Q667" s="62"/>
    </row>
    <row r="668" spans="1:17" x14ac:dyDescent="0.25">
      <c r="A668" s="65">
        <v>28</v>
      </c>
      <c r="B668" s="64" t="s">
        <v>2375</v>
      </c>
      <c r="C668" s="62" t="s">
        <v>2267</v>
      </c>
      <c r="D668" s="62"/>
      <c r="E668" s="63"/>
      <c r="F668" s="62" t="s">
        <v>1161</v>
      </c>
      <c r="G668" s="63">
        <v>18</v>
      </c>
      <c r="H668" s="61"/>
      <c r="I668" s="62"/>
      <c r="J668" s="62"/>
      <c r="K668" s="62"/>
      <c r="L668" s="62"/>
      <c r="M668" s="62"/>
      <c r="N668" s="62"/>
      <c r="O668" s="62"/>
      <c r="P668" s="62"/>
      <c r="Q668" s="62"/>
    </row>
    <row r="669" spans="1:17" x14ac:dyDescent="0.25">
      <c r="A669" s="65">
        <v>29</v>
      </c>
      <c r="B669" s="64" t="s">
        <v>2273</v>
      </c>
      <c r="C669" s="62" t="s">
        <v>2267</v>
      </c>
      <c r="D669" s="62"/>
      <c r="E669" s="63"/>
      <c r="F669" s="62" t="s">
        <v>1161</v>
      </c>
      <c r="G669" s="63">
        <v>1</v>
      </c>
      <c r="H669" s="61"/>
      <c r="I669" s="62"/>
      <c r="J669" s="62"/>
      <c r="K669" s="62"/>
      <c r="L669" s="62"/>
      <c r="M669" s="62"/>
      <c r="N669" s="62"/>
      <c r="O669" s="62"/>
      <c r="P669" s="62"/>
      <c r="Q669" s="62"/>
    </row>
    <row r="670" spans="1:17" x14ac:dyDescent="0.25">
      <c r="A670" s="65">
        <v>30</v>
      </c>
      <c r="B670" s="64" t="s">
        <v>2362</v>
      </c>
      <c r="C670" s="62" t="s">
        <v>2267</v>
      </c>
      <c r="D670" s="62"/>
      <c r="E670" s="63"/>
      <c r="F670" s="62" t="s">
        <v>1161</v>
      </c>
      <c r="G670" s="63">
        <v>2</v>
      </c>
      <c r="H670" s="61"/>
      <c r="I670" s="62"/>
      <c r="J670" s="62"/>
      <c r="K670" s="62"/>
      <c r="L670" s="62"/>
      <c r="M670" s="62"/>
      <c r="N670" s="62"/>
      <c r="O670" s="62"/>
      <c r="P670" s="62"/>
      <c r="Q670" s="62"/>
    </row>
    <row r="671" spans="1:17" x14ac:dyDescent="0.25">
      <c r="A671" s="65">
        <v>31</v>
      </c>
      <c r="B671" s="64" t="s">
        <v>2452</v>
      </c>
      <c r="C671" s="62" t="s">
        <v>2267</v>
      </c>
      <c r="D671" s="62"/>
      <c r="E671" s="63"/>
      <c r="F671" s="62" t="s">
        <v>1161</v>
      </c>
      <c r="G671" s="63">
        <v>20</v>
      </c>
      <c r="H671" s="61"/>
      <c r="I671" s="62"/>
      <c r="J671" s="62"/>
      <c r="K671" s="62"/>
      <c r="L671" s="62"/>
      <c r="M671" s="62"/>
      <c r="N671" s="62"/>
      <c r="O671" s="62"/>
      <c r="P671" s="62"/>
      <c r="Q671" s="62"/>
    </row>
    <row r="672" spans="1:17" x14ac:dyDescent="0.25">
      <c r="A672" s="65">
        <v>32</v>
      </c>
      <c r="B672" s="64" t="s">
        <v>2376</v>
      </c>
      <c r="C672" s="62" t="s">
        <v>2267</v>
      </c>
      <c r="D672" s="62"/>
      <c r="E672" s="63"/>
      <c r="F672" s="62" t="s">
        <v>1161</v>
      </c>
      <c r="G672" s="63">
        <v>6</v>
      </c>
      <c r="H672" s="61"/>
      <c r="I672" s="62"/>
      <c r="J672" s="62"/>
      <c r="K672" s="62"/>
      <c r="L672" s="62"/>
      <c r="M672" s="62"/>
      <c r="N672" s="62"/>
      <c r="O672" s="62"/>
      <c r="P672" s="62"/>
      <c r="Q672" s="62"/>
    </row>
    <row r="673" spans="1:17" x14ac:dyDescent="0.25">
      <c r="A673" s="65">
        <v>33</v>
      </c>
      <c r="B673" s="64" t="s">
        <v>2338</v>
      </c>
      <c r="C673" s="62" t="s">
        <v>2339</v>
      </c>
      <c r="D673" s="62"/>
      <c r="E673" s="63"/>
      <c r="F673" s="62" t="s">
        <v>13</v>
      </c>
      <c r="G673" s="63">
        <v>174.8</v>
      </c>
      <c r="H673" s="61"/>
      <c r="I673" s="62"/>
      <c r="J673" s="62"/>
      <c r="K673" s="62"/>
      <c r="L673" s="62"/>
      <c r="M673" s="62"/>
      <c r="N673" s="62"/>
      <c r="O673" s="62"/>
      <c r="P673" s="62"/>
      <c r="Q673" s="62"/>
    </row>
    <row r="674" spans="1:17" x14ac:dyDescent="0.25">
      <c r="A674" s="65">
        <v>34</v>
      </c>
      <c r="B674" s="64" t="s">
        <v>2284</v>
      </c>
      <c r="C674" s="62"/>
      <c r="D674" s="62"/>
      <c r="E674" s="63"/>
      <c r="F674" s="62" t="s">
        <v>1250</v>
      </c>
      <c r="G674" s="63">
        <v>388</v>
      </c>
      <c r="H674" s="61"/>
      <c r="I674" s="62"/>
      <c r="J674" s="62"/>
      <c r="K674" s="62"/>
      <c r="L674" s="62"/>
      <c r="M674" s="62"/>
      <c r="N674" s="62"/>
      <c r="O674" s="62"/>
      <c r="P674" s="62"/>
      <c r="Q674" s="62"/>
    </row>
    <row r="675" spans="1:17" x14ac:dyDescent="0.25">
      <c r="A675" s="65">
        <v>35</v>
      </c>
      <c r="B675" s="64" t="s">
        <v>2453</v>
      </c>
      <c r="C675" s="62" t="s">
        <v>2454</v>
      </c>
      <c r="D675" s="62"/>
      <c r="E675" s="63" t="s">
        <v>2455</v>
      </c>
      <c r="F675" s="62" t="s">
        <v>1162</v>
      </c>
      <c r="G675" s="63">
        <v>1</v>
      </c>
      <c r="H675" s="61"/>
      <c r="I675" s="62"/>
      <c r="J675" s="62"/>
      <c r="K675" s="62"/>
      <c r="L675" s="62"/>
      <c r="M675" s="62"/>
      <c r="N675" s="62"/>
      <c r="O675" s="62"/>
      <c r="P675" s="62"/>
      <c r="Q675" s="62"/>
    </row>
    <row r="676" spans="1:17" x14ac:dyDescent="0.25">
      <c r="A676" s="65"/>
      <c r="B676" s="64"/>
      <c r="C676" s="62"/>
      <c r="D676" s="62"/>
      <c r="E676" s="63"/>
      <c r="F676" s="62"/>
      <c r="G676" s="63"/>
      <c r="H676" s="61"/>
      <c r="I676" s="62"/>
      <c r="J676" s="62"/>
      <c r="K676" s="62"/>
      <c r="L676" s="62"/>
      <c r="M676" s="62"/>
      <c r="N676" s="62"/>
      <c r="O676" s="62"/>
      <c r="P676" s="62"/>
      <c r="Q676" s="62"/>
    </row>
    <row r="677" spans="1:17" x14ac:dyDescent="0.25">
      <c r="A677" s="65"/>
      <c r="B677" s="64"/>
      <c r="C677" s="62"/>
      <c r="D677" s="62"/>
      <c r="E677" s="63"/>
      <c r="F677" s="62"/>
      <c r="G677" s="63"/>
      <c r="H677" s="61"/>
      <c r="I677" s="62"/>
      <c r="J677" s="62"/>
      <c r="K677" s="62"/>
      <c r="L677" s="62"/>
      <c r="M677" s="62"/>
      <c r="N677" s="62"/>
      <c r="O677" s="62"/>
      <c r="P677" s="62"/>
      <c r="Q677" s="62"/>
    </row>
    <row r="678" spans="1:17" x14ac:dyDescent="0.25">
      <c r="A678" s="65"/>
      <c r="B678" s="66" t="s">
        <v>2456</v>
      </c>
      <c r="C678" s="62"/>
      <c r="D678" s="62"/>
      <c r="E678" s="63"/>
      <c r="F678" s="62"/>
      <c r="G678" s="63"/>
      <c r="H678" s="61"/>
      <c r="I678" s="62"/>
      <c r="J678" s="62"/>
      <c r="K678" s="62"/>
      <c r="L678" s="62"/>
      <c r="M678" s="62"/>
      <c r="N678" s="62"/>
      <c r="O678" s="62"/>
      <c r="P678" s="62"/>
      <c r="Q678" s="62"/>
    </row>
    <row r="679" spans="1:17" x14ac:dyDescent="0.25">
      <c r="A679" s="65">
        <v>1</v>
      </c>
      <c r="B679" s="64" t="s">
        <v>2457</v>
      </c>
      <c r="C679" s="62" t="s">
        <v>2458</v>
      </c>
      <c r="D679" s="62"/>
      <c r="E679" s="63" t="s">
        <v>2335</v>
      </c>
      <c r="F679" s="62" t="s">
        <v>1162</v>
      </c>
      <c r="G679" s="63">
        <v>1</v>
      </c>
      <c r="H679" s="61"/>
      <c r="I679" s="62"/>
      <c r="J679" s="62"/>
      <c r="K679" s="62"/>
      <c r="L679" s="62"/>
      <c r="M679" s="62"/>
      <c r="N679" s="62"/>
      <c r="O679" s="62"/>
      <c r="P679" s="62"/>
      <c r="Q679" s="62"/>
    </row>
    <row r="680" spans="1:17" ht="26.4" x14ac:dyDescent="0.25">
      <c r="A680" s="65">
        <v>2</v>
      </c>
      <c r="B680" s="64" t="s">
        <v>2459</v>
      </c>
      <c r="C680" s="62" t="s">
        <v>2460</v>
      </c>
      <c r="D680" s="62"/>
      <c r="E680" s="63" t="s">
        <v>2335</v>
      </c>
      <c r="F680" s="62" t="s">
        <v>98</v>
      </c>
      <c r="G680" s="63">
        <v>1</v>
      </c>
      <c r="H680" s="61"/>
      <c r="I680" s="62"/>
      <c r="J680" s="62"/>
      <c r="K680" s="62"/>
      <c r="L680" s="62"/>
      <c r="M680" s="62"/>
      <c r="N680" s="62"/>
      <c r="O680" s="62"/>
      <c r="P680" s="62"/>
      <c r="Q680" s="62"/>
    </row>
    <row r="681" spans="1:17" x14ac:dyDescent="0.25">
      <c r="A681" s="65"/>
      <c r="B681" s="64"/>
      <c r="C681" s="62"/>
      <c r="D681" s="62"/>
      <c r="E681" s="63"/>
      <c r="F681" s="62"/>
      <c r="G681" s="63"/>
      <c r="H681" s="61"/>
      <c r="I681" s="62"/>
      <c r="J681" s="62"/>
      <c r="K681" s="62"/>
      <c r="L681" s="62"/>
      <c r="M681" s="62"/>
      <c r="N681" s="62"/>
      <c r="O681" s="62"/>
      <c r="P681" s="62"/>
      <c r="Q681" s="62"/>
    </row>
    <row r="682" spans="1:17" x14ac:dyDescent="0.25">
      <c r="A682" s="65"/>
      <c r="B682" s="66" t="s">
        <v>2461</v>
      </c>
      <c r="C682" s="62"/>
      <c r="D682" s="62"/>
      <c r="E682" s="63"/>
      <c r="F682" s="62"/>
      <c r="G682" s="63"/>
      <c r="H682" s="61"/>
      <c r="I682" s="62"/>
      <c r="J682" s="62"/>
      <c r="K682" s="62"/>
      <c r="L682" s="62"/>
      <c r="M682" s="62"/>
      <c r="N682" s="62"/>
      <c r="O682" s="62"/>
      <c r="P682" s="62"/>
      <c r="Q682" s="62"/>
    </row>
    <row r="683" spans="1:17" x14ac:dyDescent="0.25">
      <c r="A683" s="65">
        <v>1</v>
      </c>
      <c r="B683" s="64" t="s">
        <v>2462</v>
      </c>
      <c r="C683" s="62" t="s">
        <v>2463</v>
      </c>
      <c r="D683" s="62"/>
      <c r="E683" s="63" t="s">
        <v>2335</v>
      </c>
      <c r="F683" s="62" t="s">
        <v>1162</v>
      </c>
      <c r="G683" s="63">
        <v>1</v>
      </c>
      <c r="H683" s="61"/>
      <c r="I683" s="62"/>
      <c r="J683" s="62"/>
      <c r="K683" s="62"/>
      <c r="L683" s="62"/>
      <c r="M683" s="62"/>
      <c r="N683" s="62"/>
      <c r="O683" s="62"/>
      <c r="P683" s="62"/>
      <c r="Q683" s="62"/>
    </row>
    <row r="684" spans="1:17" x14ac:dyDescent="0.25">
      <c r="A684" s="65">
        <v>2</v>
      </c>
      <c r="B684" s="64" t="s">
        <v>2464</v>
      </c>
      <c r="C684" s="62"/>
      <c r="D684" s="62"/>
      <c r="E684" s="63" t="s">
        <v>2335</v>
      </c>
      <c r="F684" s="62" t="s">
        <v>1162</v>
      </c>
      <c r="G684" s="63">
        <v>1</v>
      </c>
      <c r="H684" s="61"/>
      <c r="I684" s="62"/>
      <c r="J684" s="62"/>
      <c r="K684" s="62"/>
      <c r="L684" s="62"/>
      <c r="M684" s="62"/>
      <c r="N684" s="62"/>
      <c r="O684" s="62"/>
      <c r="P684" s="62"/>
      <c r="Q684" s="62"/>
    </row>
    <row r="685" spans="1:17" x14ac:dyDescent="0.25">
      <c r="A685" s="65">
        <v>3</v>
      </c>
      <c r="B685" s="64" t="s">
        <v>2465</v>
      </c>
      <c r="C685" s="62"/>
      <c r="D685" s="62"/>
      <c r="E685" s="63" t="s">
        <v>2335</v>
      </c>
      <c r="F685" s="62" t="s">
        <v>1162</v>
      </c>
      <c r="G685" s="63">
        <v>1</v>
      </c>
      <c r="H685" s="61"/>
      <c r="I685" s="62"/>
      <c r="J685" s="62"/>
      <c r="K685" s="62"/>
      <c r="L685" s="62"/>
      <c r="M685" s="62"/>
      <c r="N685" s="62"/>
      <c r="O685" s="62"/>
      <c r="P685" s="62"/>
      <c r="Q685" s="62"/>
    </row>
    <row r="686" spans="1:17" x14ac:dyDescent="0.25">
      <c r="A686" s="65">
        <v>4</v>
      </c>
      <c r="B686" s="64" t="s">
        <v>2466</v>
      </c>
      <c r="C686" s="62"/>
      <c r="D686" s="62"/>
      <c r="E686" s="63" t="s">
        <v>2335</v>
      </c>
      <c r="F686" s="62" t="s">
        <v>1162</v>
      </c>
      <c r="G686" s="63">
        <v>1</v>
      </c>
      <c r="H686" s="61"/>
      <c r="I686" s="62"/>
      <c r="J686" s="62"/>
      <c r="K686" s="62"/>
      <c r="L686" s="62"/>
      <c r="M686" s="62"/>
      <c r="N686" s="62"/>
      <c r="O686" s="62"/>
      <c r="P686" s="62"/>
      <c r="Q686" s="62"/>
    </row>
    <row r="687" spans="1:17" ht="26.4" x14ac:dyDescent="0.25">
      <c r="A687" s="65">
        <v>5</v>
      </c>
      <c r="B687" s="64" t="s">
        <v>2459</v>
      </c>
      <c r="C687" s="62" t="s">
        <v>2460</v>
      </c>
      <c r="D687" s="62"/>
      <c r="E687" s="63" t="s">
        <v>2335</v>
      </c>
      <c r="F687" s="62" t="s">
        <v>98</v>
      </c>
      <c r="G687" s="63">
        <v>1</v>
      </c>
      <c r="H687" s="61"/>
      <c r="I687" s="62"/>
      <c r="J687" s="62"/>
      <c r="K687" s="62"/>
      <c r="L687" s="62"/>
      <c r="M687" s="62"/>
      <c r="N687" s="62"/>
      <c r="O687" s="62"/>
      <c r="P687" s="62"/>
      <c r="Q687" s="62"/>
    </row>
    <row r="688" spans="1:17" x14ac:dyDescent="0.25">
      <c r="A688" s="65"/>
      <c r="B688" s="64"/>
      <c r="C688" s="62"/>
      <c r="D688" s="62"/>
      <c r="E688" s="63"/>
      <c r="F688" s="62"/>
      <c r="G688" s="63"/>
      <c r="H688" s="61"/>
      <c r="I688" s="62"/>
      <c r="J688" s="62"/>
      <c r="K688" s="62"/>
      <c r="L688" s="62"/>
      <c r="M688" s="62"/>
      <c r="N688" s="62"/>
      <c r="O688" s="62"/>
      <c r="P688" s="62"/>
      <c r="Q688" s="62"/>
    </row>
    <row r="689" spans="1:17" x14ac:dyDescent="0.25">
      <c r="A689" s="65"/>
      <c r="B689" s="66" t="s">
        <v>2467</v>
      </c>
      <c r="C689" s="62"/>
      <c r="D689" s="62"/>
      <c r="E689" s="63"/>
      <c r="F689" s="62"/>
      <c r="G689" s="63"/>
      <c r="H689" s="61"/>
      <c r="I689" s="62"/>
      <c r="J689" s="62"/>
      <c r="K689" s="62"/>
      <c r="L689" s="62"/>
      <c r="M689" s="62"/>
      <c r="N689" s="62"/>
      <c r="O689" s="62"/>
      <c r="P689" s="62"/>
      <c r="Q689" s="62"/>
    </row>
    <row r="690" spans="1:17" x14ac:dyDescent="0.25">
      <c r="A690" s="65">
        <v>1</v>
      </c>
      <c r="B690" s="64" t="s">
        <v>2468</v>
      </c>
      <c r="C690" s="62" t="s">
        <v>2469</v>
      </c>
      <c r="D690" s="62"/>
      <c r="E690" s="63" t="s">
        <v>2335</v>
      </c>
      <c r="F690" s="62" t="s">
        <v>1162</v>
      </c>
      <c r="G690" s="63">
        <v>2</v>
      </c>
      <c r="H690" s="61"/>
      <c r="I690" s="62"/>
      <c r="J690" s="62"/>
      <c r="K690" s="62"/>
      <c r="L690" s="62"/>
      <c r="M690" s="62"/>
      <c r="N690" s="62"/>
      <c r="O690" s="62"/>
      <c r="P690" s="62"/>
      <c r="Q690" s="62"/>
    </row>
    <row r="691" spans="1:17" x14ac:dyDescent="0.25">
      <c r="A691" s="65">
        <v>2</v>
      </c>
      <c r="B691" s="64" t="s">
        <v>2464</v>
      </c>
      <c r="C691" s="62"/>
      <c r="D691" s="62"/>
      <c r="E691" s="63"/>
      <c r="F691" s="62" t="s">
        <v>98</v>
      </c>
      <c r="G691" s="63">
        <v>2</v>
      </c>
      <c r="H691" s="61"/>
      <c r="I691" s="62"/>
      <c r="J691" s="62"/>
      <c r="K691" s="62"/>
      <c r="L691" s="62"/>
      <c r="M691" s="62"/>
      <c r="N691" s="62"/>
      <c r="O691" s="62"/>
      <c r="P691" s="62"/>
      <c r="Q691" s="62"/>
    </row>
    <row r="692" spans="1:17" x14ac:dyDescent="0.25">
      <c r="A692" s="65">
        <v>3</v>
      </c>
      <c r="B692" s="64" t="s">
        <v>2465</v>
      </c>
      <c r="C692" s="62"/>
      <c r="D692" s="62"/>
      <c r="E692" s="63"/>
      <c r="F692" s="62" t="s">
        <v>98</v>
      </c>
      <c r="G692" s="63">
        <v>2</v>
      </c>
      <c r="H692" s="61"/>
      <c r="I692" s="62"/>
      <c r="J692" s="62"/>
      <c r="K692" s="62"/>
      <c r="L692" s="62"/>
      <c r="M692" s="62"/>
      <c r="N692" s="62"/>
      <c r="O692" s="62"/>
      <c r="P692" s="62"/>
      <c r="Q692" s="62"/>
    </row>
    <row r="693" spans="1:17" x14ac:dyDescent="0.25">
      <c r="A693" s="65">
        <v>4</v>
      </c>
      <c r="B693" s="64" t="s">
        <v>2466</v>
      </c>
      <c r="C693" s="62"/>
      <c r="D693" s="62"/>
      <c r="E693" s="63"/>
      <c r="F693" s="62" t="s">
        <v>98</v>
      </c>
      <c r="G693" s="63">
        <v>2</v>
      </c>
      <c r="H693" s="61"/>
      <c r="I693" s="62"/>
      <c r="J693" s="62"/>
      <c r="K693" s="62"/>
      <c r="L693" s="62"/>
      <c r="M693" s="62"/>
      <c r="N693" s="62"/>
      <c r="O693" s="62"/>
      <c r="P693" s="62"/>
      <c r="Q693" s="62"/>
    </row>
    <row r="694" spans="1:17" x14ac:dyDescent="0.25">
      <c r="A694" s="65">
        <v>5</v>
      </c>
      <c r="B694" s="64" t="s">
        <v>2470</v>
      </c>
      <c r="C694" s="62" t="s">
        <v>2471</v>
      </c>
      <c r="D694" s="62"/>
      <c r="E694" s="63" t="s">
        <v>2335</v>
      </c>
      <c r="F694" s="62" t="s">
        <v>1162</v>
      </c>
      <c r="G694" s="63">
        <v>2</v>
      </c>
      <c r="H694" s="61"/>
      <c r="I694" s="62"/>
      <c r="J694" s="62"/>
      <c r="K694" s="62"/>
      <c r="L694" s="62"/>
      <c r="M694" s="62"/>
      <c r="N694" s="62"/>
      <c r="O694" s="62"/>
      <c r="P694" s="62"/>
      <c r="Q694" s="62"/>
    </row>
    <row r="695" spans="1:17" x14ac:dyDescent="0.25">
      <c r="A695" s="65">
        <v>6</v>
      </c>
      <c r="B695" s="64" t="s">
        <v>2464</v>
      </c>
      <c r="C695" s="62"/>
      <c r="D695" s="62"/>
      <c r="E695" s="63"/>
      <c r="F695" s="62" t="s">
        <v>98</v>
      </c>
      <c r="G695" s="63">
        <v>2</v>
      </c>
      <c r="H695" s="61"/>
      <c r="I695" s="62"/>
      <c r="J695" s="62"/>
      <c r="K695" s="62"/>
      <c r="L695" s="62"/>
      <c r="M695" s="62"/>
      <c r="N695" s="62"/>
      <c r="O695" s="62"/>
      <c r="P695" s="62"/>
      <c r="Q695" s="62"/>
    </row>
    <row r="696" spans="1:17" x14ac:dyDescent="0.25">
      <c r="A696" s="65">
        <v>7</v>
      </c>
      <c r="B696" s="64" t="s">
        <v>2465</v>
      </c>
      <c r="C696" s="62"/>
      <c r="D696" s="62"/>
      <c r="E696" s="63"/>
      <c r="F696" s="62" t="s">
        <v>98</v>
      </c>
      <c r="G696" s="63">
        <v>2</v>
      </c>
      <c r="H696" s="61"/>
      <c r="I696" s="62"/>
      <c r="J696" s="62"/>
      <c r="K696" s="62"/>
      <c r="L696" s="62"/>
      <c r="M696" s="62"/>
      <c r="N696" s="62"/>
      <c r="O696" s="62"/>
      <c r="P696" s="62"/>
      <c r="Q696" s="62"/>
    </row>
    <row r="697" spans="1:17" x14ac:dyDescent="0.25">
      <c r="A697" s="65">
        <v>8</v>
      </c>
      <c r="B697" s="64" t="s">
        <v>2466</v>
      </c>
      <c r="C697" s="62"/>
      <c r="D697" s="62"/>
      <c r="E697" s="63"/>
      <c r="F697" s="62" t="s">
        <v>98</v>
      </c>
      <c r="G697" s="63">
        <v>2</v>
      </c>
      <c r="H697" s="61"/>
      <c r="I697" s="62"/>
      <c r="J697" s="62"/>
      <c r="K697" s="62"/>
      <c r="L697" s="62"/>
      <c r="M697" s="62"/>
      <c r="N697" s="62"/>
      <c r="O697" s="62"/>
      <c r="P697" s="62"/>
      <c r="Q697" s="62"/>
    </row>
    <row r="698" spans="1:17" x14ac:dyDescent="0.25">
      <c r="A698" s="65">
        <v>9</v>
      </c>
      <c r="B698" s="64" t="s">
        <v>2472</v>
      </c>
      <c r="C698" s="62" t="s">
        <v>2473</v>
      </c>
      <c r="D698" s="62"/>
      <c r="E698" s="63" t="s">
        <v>2474</v>
      </c>
      <c r="F698" s="62" t="s">
        <v>1162</v>
      </c>
      <c r="G698" s="63">
        <v>4</v>
      </c>
      <c r="H698" s="61"/>
      <c r="I698" s="62"/>
      <c r="J698" s="62"/>
      <c r="K698" s="62"/>
      <c r="L698" s="62"/>
      <c r="M698" s="62"/>
      <c r="N698" s="62"/>
      <c r="O698" s="62"/>
      <c r="P698" s="62"/>
      <c r="Q698" s="62"/>
    </row>
    <row r="699" spans="1:17" x14ac:dyDescent="0.25">
      <c r="A699" s="65">
        <v>10</v>
      </c>
      <c r="B699" s="64" t="s">
        <v>2475</v>
      </c>
      <c r="C699" s="62" t="s">
        <v>2476</v>
      </c>
      <c r="D699" s="62"/>
      <c r="E699" s="63" t="s">
        <v>2474</v>
      </c>
      <c r="F699" s="62" t="s">
        <v>1162</v>
      </c>
      <c r="G699" s="63">
        <v>2</v>
      </c>
      <c r="H699" s="61"/>
      <c r="I699" s="62"/>
      <c r="J699" s="62"/>
      <c r="K699" s="62"/>
      <c r="L699" s="62"/>
      <c r="M699" s="62"/>
      <c r="N699" s="62"/>
      <c r="O699" s="62"/>
      <c r="P699" s="62"/>
      <c r="Q699" s="62"/>
    </row>
    <row r="700" spans="1:17" x14ac:dyDescent="0.25">
      <c r="A700" s="65">
        <v>11</v>
      </c>
      <c r="B700" s="64" t="s">
        <v>2477</v>
      </c>
      <c r="C700" s="62" t="s">
        <v>2478</v>
      </c>
      <c r="D700" s="62"/>
      <c r="E700" s="63"/>
      <c r="F700" s="62" t="s">
        <v>2152</v>
      </c>
      <c r="G700" s="63">
        <v>9</v>
      </c>
      <c r="H700" s="61"/>
      <c r="I700" s="62"/>
      <c r="J700" s="62"/>
      <c r="K700" s="62"/>
      <c r="L700" s="62"/>
      <c r="M700" s="62"/>
      <c r="N700" s="62"/>
      <c r="O700" s="62"/>
      <c r="P700" s="62"/>
      <c r="Q700" s="62"/>
    </row>
    <row r="701" spans="1:17" x14ac:dyDescent="0.25">
      <c r="A701" s="65">
        <v>12</v>
      </c>
      <c r="B701" s="64" t="s">
        <v>2479</v>
      </c>
      <c r="C701" s="62" t="s">
        <v>2478</v>
      </c>
      <c r="D701" s="62"/>
      <c r="E701" s="63"/>
      <c r="F701" s="62" t="s">
        <v>2152</v>
      </c>
      <c r="G701" s="63">
        <v>14</v>
      </c>
      <c r="H701" s="61"/>
      <c r="I701" s="62"/>
      <c r="J701" s="62"/>
      <c r="K701" s="62"/>
      <c r="L701" s="62"/>
      <c r="M701" s="62"/>
      <c r="N701" s="62"/>
      <c r="O701" s="62"/>
      <c r="P701" s="62"/>
      <c r="Q701" s="62"/>
    </row>
    <row r="702" spans="1:17" x14ac:dyDescent="0.25">
      <c r="A702" s="65">
        <v>13</v>
      </c>
      <c r="B702" s="64" t="s">
        <v>2480</v>
      </c>
      <c r="C702" s="62"/>
      <c r="D702" s="62"/>
      <c r="E702" s="63"/>
      <c r="F702" s="62" t="s">
        <v>2481</v>
      </c>
      <c r="G702" s="63" t="s">
        <v>384</v>
      </c>
      <c r="H702" s="61"/>
      <c r="I702" s="62"/>
      <c r="J702" s="62"/>
      <c r="K702" s="62"/>
      <c r="L702" s="62"/>
      <c r="M702" s="62"/>
      <c r="N702" s="62"/>
      <c r="O702" s="62"/>
      <c r="P702" s="62"/>
      <c r="Q702" s="62"/>
    </row>
    <row r="703" spans="1:17" x14ac:dyDescent="0.25">
      <c r="A703" s="65">
        <v>14</v>
      </c>
      <c r="B703" s="64" t="s">
        <v>2482</v>
      </c>
      <c r="C703" s="62" t="s">
        <v>2483</v>
      </c>
      <c r="D703" s="62"/>
      <c r="E703" s="63"/>
      <c r="F703" s="62" t="s">
        <v>13</v>
      </c>
      <c r="G703" s="63">
        <v>75</v>
      </c>
      <c r="H703" s="61"/>
      <c r="I703" s="62"/>
      <c r="J703" s="62"/>
      <c r="K703" s="62"/>
      <c r="L703" s="62"/>
      <c r="M703" s="62"/>
      <c r="N703" s="62"/>
      <c r="O703" s="62"/>
      <c r="P703" s="62"/>
      <c r="Q703" s="62"/>
    </row>
    <row r="704" spans="1:17" x14ac:dyDescent="0.25">
      <c r="A704" s="65">
        <v>15</v>
      </c>
      <c r="B704" s="64" t="s">
        <v>2284</v>
      </c>
      <c r="C704" s="62"/>
      <c r="D704" s="62"/>
      <c r="E704" s="63"/>
      <c r="F704" s="62" t="s">
        <v>1250</v>
      </c>
      <c r="G704" s="63">
        <v>15</v>
      </c>
      <c r="H704" s="61"/>
      <c r="I704" s="62"/>
      <c r="J704" s="62"/>
      <c r="K704" s="62"/>
      <c r="L704" s="62"/>
      <c r="M704" s="62"/>
      <c r="N704" s="62"/>
      <c r="O704" s="62"/>
      <c r="P704" s="62"/>
      <c r="Q704" s="62"/>
    </row>
    <row r="705" spans="1:17" x14ac:dyDescent="0.25">
      <c r="A705" s="65"/>
      <c r="B705" s="64"/>
      <c r="C705" s="62"/>
      <c r="D705" s="62"/>
      <c r="E705" s="63"/>
      <c r="F705" s="62"/>
      <c r="G705" s="63"/>
      <c r="H705" s="61"/>
      <c r="I705" s="62"/>
      <c r="J705" s="62"/>
      <c r="K705" s="62"/>
      <c r="L705" s="62"/>
      <c r="M705" s="62"/>
      <c r="N705" s="62"/>
      <c r="O705" s="62"/>
      <c r="P705" s="62"/>
      <c r="Q705" s="62"/>
    </row>
    <row r="706" spans="1:17" x14ac:dyDescent="0.25">
      <c r="A706" s="65"/>
      <c r="B706" s="66" t="s">
        <v>2484</v>
      </c>
      <c r="C706" s="62"/>
      <c r="D706" s="62"/>
      <c r="E706" s="63"/>
      <c r="F706" s="62"/>
      <c r="G706" s="63"/>
      <c r="H706" s="61"/>
      <c r="I706" s="62"/>
      <c r="J706" s="62"/>
      <c r="K706" s="62"/>
      <c r="L706" s="62"/>
      <c r="M706" s="62"/>
      <c r="N706" s="62"/>
      <c r="O706" s="62"/>
      <c r="P706" s="62"/>
      <c r="Q706" s="62"/>
    </row>
    <row r="707" spans="1:17" x14ac:dyDescent="0.25">
      <c r="A707" s="65">
        <v>1</v>
      </c>
      <c r="B707" s="64" t="s">
        <v>2485</v>
      </c>
      <c r="C707" s="62" t="s">
        <v>2486</v>
      </c>
      <c r="D707" s="62"/>
      <c r="E707" s="63" t="s">
        <v>2487</v>
      </c>
      <c r="F707" s="62" t="s">
        <v>98</v>
      </c>
      <c r="G707" s="63">
        <v>2</v>
      </c>
      <c r="H707" s="61"/>
      <c r="I707" s="62"/>
      <c r="J707" s="62" t="s">
        <v>2488</v>
      </c>
      <c r="K707" s="62"/>
      <c r="L707" s="62"/>
      <c r="M707" s="62"/>
      <c r="N707" s="62"/>
      <c r="O707" s="62"/>
      <c r="P707" s="62"/>
      <c r="Q707" s="62"/>
    </row>
    <row r="708" spans="1:17" x14ac:dyDescent="0.25">
      <c r="A708" s="65">
        <v>2</v>
      </c>
      <c r="B708" s="64" t="s">
        <v>2489</v>
      </c>
      <c r="C708" s="62" t="s">
        <v>2490</v>
      </c>
      <c r="D708" s="62"/>
      <c r="E708" s="63" t="s">
        <v>2487</v>
      </c>
      <c r="F708" s="62" t="s">
        <v>98</v>
      </c>
      <c r="G708" s="63">
        <v>2</v>
      </c>
      <c r="H708" s="61"/>
      <c r="I708" s="62"/>
      <c r="J708" s="62" t="s">
        <v>2488</v>
      </c>
      <c r="K708" s="62"/>
      <c r="L708" s="62"/>
      <c r="M708" s="62"/>
      <c r="N708" s="62"/>
      <c r="O708" s="62"/>
      <c r="P708" s="62"/>
      <c r="Q708" s="62"/>
    </row>
    <row r="709" spans="1:17" x14ac:dyDescent="0.25">
      <c r="A709" s="65">
        <v>3</v>
      </c>
      <c r="B709" s="64" t="s">
        <v>2491</v>
      </c>
      <c r="C709" s="62" t="s">
        <v>2492</v>
      </c>
      <c r="D709" s="62"/>
      <c r="E709" s="63" t="s">
        <v>2493</v>
      </c>
      <c r="F709" s="62" t="s">
        <v>98</v>
      </c>
      <c r="G709" s="63">
        <v>2</v>
      </c>
      <c r="H709" s="61"/>
      <c r="I709" s="62"/>
      <c r="J709" s="62"/>
      <c r="K709" s="62"/>
      <c r="L709" s="62"/>
      <c r="M709" s="62"/>
      <c r="N709" s="62"/>
      <c r="O709" s="62"/>
      <c r="P709" s="62"/>
      <c r="Q709" s="62"/>
    </row>
    <row r="710" spans="1:17" x14ac:dyDescent="0.25">
      <c r="A710" s="65">
        <v>4</v>
      </c>
      <c r="B710" s="64" t="s">
        <v>2494</v>
      </c>
      <c r="C710" s="62" t="s">
        <v>2495</v>
      </c>
      <c r="D710" s="62"/>
      <c r="E710" s="63" t="s">
        <v>2493</v>
      </c>
      <c r="F710" s="62" t="s">
        <v>98</v>
      </c>
      <c r="G710" s="63">
        <v>1</v>
      </c>
      <c r="H710" s="61"/>
      <c r="I710" s="62"/>
      <c r="J710" s="62"/>
      <c r="K710" s="62"/>
      <c r="L710" s="62"/>
      <c r="M710" s="62"/>
      <c r="N710" s="62"/>
      <c r="O710" s="62"/>
      <c r="P710" s="62"/>
      <c r="Q710" s="62"/>
    </row>
    <row r="711" spans="1:17" x14ac:dyDescent="0.25">
      <c r="A711" s="65">
        <v>5</v>
      </c>
      <c r="B711" s="64" t="s">
        <v>2496</v>
      </c>
      <c r="C711" s="62" t="s">
        <v>2497</v>
      </c>
      <c r="D711" s="62"/>
      <c r="E711" s="63" t="s">
        <v>2493</v>
      </c>
      <c r="F711" s="62" t="s">
        <v>98</v>
      </c>
      <c r="G711" s="63">
        <v>8</v>
      </c>
      <c r="H711" s="61"/>
      <c r="I711" s="62"/>
      <c r="J711" s="62"/>
      <c r="K711" s="62"/>
      <c r="L711" s="62"/>
      <c r="M711" s="62"/>
      <c r="N711" s="62"/>
      <c r="O711" s="62"/>
      <c r="P711" s="62"/>
      <c r="Q711" s="62"/>
    </row>
    <row r="712" spans="1:17" x14ac:dyDescent="0.25">
      <c r="A712" s="65">
        <v>6</v>
      </c>
      <c r="B712" s="64" t="s">
        <v>2498</v>
      </c>
      <c r="C712" s="62" t="s">
        <v>2499</v>
      </c>
      <c r="D712" s="62"/>
      <c r="E712" s="63" t="s">
        <v>2493</v>
      </c>
      <c r="F712" s="62" t="s">
        <v>98</v>
      </c>
      <c r="G712" s="63">
        <v>8</v>
      </c>
      <c r="H712" s="61"/>
      <c r="I712" s="62"/>
      <c r="J712" s="62"/>
      <c r="K712" s="62"/>
      <c r="L712" s="62"/>
      <c r="M712" s="62"/>
      <c r="N712" s="62"/>
      <c r="O712" s="62"/>
      <c r="P712" s="62"/>
      <c r="Q712" s="62"/>
    </row>
    <row r="713" spans="1:17" x14ac:dyDescent="0.25">
      <c r="A713" s="65">
        <v>7</v>
      </c>
      <c r="B713" s="64" t="s">
        <v>2500</v>
      </c>
      <c r="C713" s="62" t="s">
        <v>2501</v>
      </c>
      <c r="D713" s="62"/>
      <c r="E713" s="63" t="s">
        <v>2493</v>
      </c>
      <c r="F713" s="62" t="s">
        <v>98</v>
      </c>
      <c r="G713" s="63">
        <v>2</v>
      </c>
      <c r="H713" s="61"/>
      <c r="I713" s="62"/>
      <c r="J713" s="62"/>
      <c r="K713" s="62"/>
      <c r="L713" s="62"/>
      <c r="M713" s="62"/>
      <c r="N713" s="62"/>
      <c r="O713" s="62"/>
      <c r="P713" s="62"/>
      <c r="Q713" s="62"/>
    </row>
    <row r="714" spans="1:17" x14ac:dyDescent="0.25">
      <c r="A714" s="65">
        <v>8</v>
      </c>
      <c r="B714" s="64" t="s">
        <v>2502</v>
      </c>
      <c r="C714" s="62" t="s">
        <v>2503</v>
      </c>
      <c r="D714" s="62"/>
      <c r="E714" s="63" t="s">
        <v>2493</v>
      </c>
      <c r="F714" s="62" t="s">
        <v>98</v>
      </c>
      <c r="G714" s="63">
        <v>8</v>
      </c>
      <c r="H714" s="61"/>
      <c r="I714" s="62"/>
      <c r="J714" s="62"/>
      <c r="K714" s="62"/>
      <c r="L714" s="62"/>
      <c r="M714" s="62"/>
      <c r="N714" s="62"/>
      <c r="O714" s="62"/>
      <c r="P714" s="62"/>
      <c r="Q714" s="62"/>
    </row>
    <row r="715" spans="1:17" x14ac:dyDescent="0.25">
      <c r="A715" s="65">
        <v>9</v>
      </c>
      <c r="B715" s="64" t="s">
        <v>2504</v>
      </c>
      <c r="C715" s="62"/>
      <c r="D715" s="62"/>
      <c r="E715" s="63"/>
      <c r="F715" s="62" t="s">
        <v>2152</v>
      </c>
      <c r="G715" s="63">
        <v>155</v>
      </c>
      <c r="H715" s="61"/>
      <c r="I715" s="62"/>
      <c r="J715" s="62"/>
      <c r="K715" s="62"/>
      <c r="L715" s="62"/>
      <c r="M715" s="62"/>
      <c r="N715" s="62"/>
      <c r="O715" s="62"/>
      <c r="P715" s="62"/>
      <c r="Q715" s="62"/>
    </row>
    <row r="716" spans="1:17" x14ac:dyDescent="0.25">
      <c r="A716" s="65">
        <v>10</v>
      </c>
      <c r="B716" s="64" t="s">
        <v>2505</v>
      </c>
      <c r="C716" s="62"/>
      <c r="D716" s="62"/>
      <c r="E716" s="63"/>
      <c r="F716" s="62" t="s">
        <v>2152</v>
      </c>
      <c r="G716" s="63">
        <v>75</v>
      </c>
      <c r="H716" s="61"/>
      <c r="I716" s="62"/>
      <c r="J716" s="62"/>
      <c r="K716" s="62"/>
      <c r="L716" s="62"/>
      <c r="M716" s="62"/>
      <c r="N716" s="62"/>
      <c r="O716" s="62"/>
      <c r="P716" s="62"/>
      <c r="Q716" s="62"/>
    </row>
    <row r="717" spans="1:17" x14ac:dyDescent="0.25">
      <c r="A717" s="65">
        <v>11</v>
      </c>
      <c r="B717" s="64" t="s">
        <v>2506</v>
      </c>
      <c r="C717" s="62"/>
      <c r="D717" s="62"/>
      <c r="E717" s="63"/>
      <c r="F717" s="62" t="s">
        <v>2152</v>
      </c>
      <c r="G717" s="63">
        <v>9</v>
      </c>
      <c r="H717" s="61"/>
      <c r="I717" s="62"/>
      <c r="J717" s="62"/>
      <c r="K717" s="62"/>
      <c r="L717" s="62"/>
      <c r="M717" s="62"/>
      <c r="N717" s="62"/>
      <c r="O717" s="62"/>
      <c r="P717" s="62"/>
      <c r="Q717" s="62"/>
    </row>
    <row r="718" spans="1:17" x14ac:dyDescent="0.25">
      <c r="A718" s="65">
        <v>12</v>
      </c>
      <c r="B718" s="64" t="s">
        <v>2507</v>
      </c>
      <c r="C718" s="62"/>
      <c r="D718" s="62"/>
      <c r="E718" s="63"/>
      <c r="F718" s="62" t="s">
        <v>2152</v>
      </c>
      <c r="G718" s="63">
        <v>20</v>
      </c>
      <c r="H718" s="61"/>
      <c r="I718" s="62"/>
      <c r="J718" s="62"/>
      <c r="K718" s="62"/>
      <c r="L718" s="62"/>
      <c r="M718" s="62"/>
      <c r="N718" s="62"/>
      <c r="O718" s="62"/>
      <c r="P718" s="62"/>
      <c r="Q718" s="62"/>
    </row>
    <row r="719" spans="1:17" x14ac:dyDescent="0.25">
      <c r="A719" s="65">
        <v>13</v>
      </c>
      <c r="B719" s="64" t="s">
        <v>2508</v>
      </c>
      <c r="C719" s="62" t="s">
        <v>2509</v>
      </c>
      <c r="D719" s="62"/>
      <c r="E719" s="63"/>
      <c r="F719" s="62" t="s">
        <v>98</v>
      </c>
      <c r="G719" s="63">
        <v>4</v>
      </c>
      <c r="H719" s="61"/>
      <c r="I719" s="62"/>
      <c r="J719" s="62"/>
      <c r="K719" s="62"/>
      <c r="L719" s="62"/>
      <c r="M719" s="62"/>
      <c r="N719" s="62"/>
      <c r="O719" s="62"/>
      <c r="P719" s="62"/>
      <c r="Q719" s="62"/>
    </row>
    <row r="720" spans="1:17" x14ac:dyDescent="0.25">
      <c r="A720" s="65">
        <v>14</v>
      </c>
      <c r="B720" s="64" t="s">
        <v>2508</v>
      </c>
      <c r="C720" s="62" t="s">
        <v>2510</v>
      </c>
      <c r="D720" s="62"/>
      <c r="E720" s="63"/>
      <c r="F720" s="62" t="s">
        <v>98</v>
      </c>
      <c r="G720" s="63">
        <v>4</v>
      </c>
      <c r="H720" s="61"/>
      <c r="I720" s="62"/>
      <c r="J720" s="62"/>
      <c r="K720" s="62"/>
      <c r="L720" s="62"/>
      <c r="M720" s="62"/>
      <c r="N720" s="62"/>
      <c r="O720" s="62"/>
      <c r="P720" s="62"/>
      <c r="Q720" s="62"/>
    </row>
    <row r="721" spans="1:17" ht="13.8" thickBot="1" x14ac:dyDescent="0.3">
      <c r="A721" s="65"/>
      <c r="B721" s="64"/>
      <c r="C721" s="62"/>
      <c r="D721" s="62"/>
      <c r="E721" s="65"/>
      <c r="F721" s="62"/>
      <c r="G721" s="63"/>
      <c r="H721" s="61"/>
      <c r="I721" s="62"/>
      <c r="J721" s="62"/>
      <c r="K721" s="62"/>
      <c r="L721" s="62"/>
      <c r="M721" s="62"/>
      <c r="N721" s="62"/>
      <c r="O721" s="62"/>
      <c r="P721" s="62"/>
      <c r="Q721" s="62"/>
    </row>
    <row r="722" spans="1:17" ht="20.7" customHeight="1" x14ac:dyDescent="0.25">
      <c r="A722" s="247" t="s">
        <v>2956</v>
      </c>
      <c r="B722" s="248"/>
      <c r="C722" s="248"/>
      <c r="D722" s="248"/>
      <c r="E722" s="248"/>
      <c r="F722" s="248"/>
      <c r="G722" s="248"/>
      <c r="H722" s="248"/>
      <c r="I722" s="248"/>
      <c r="J722" s="248"/>
      <c r="K722" s="248"/>
      <c r="L722" s="248"/>
      <c r="M722" s="248"/>
      <c r="N722" s="248"/>
      <c r="O722" s="248"/>
      <c r="P722" s="248"/>
      <c r="Q722" s="249"/>
    </row>
    <row r="723" spans="1:17" ht="36.75" customHeight="1" thickBot="1" x14ac:dyDescent="0.3">
      <c r="A723" s="250"/>
      <c r="B723" s="251"/>
      <c r="C723" s="251"/>
      <c r="D723" s="251"/>
      <c r="E723" s="251"/>
      <c r="F723" s="251"/>
      <c r="G723" s="251"/>
      <c r="H723" s="251"/>
      <c r="I723" s="251"/>
      <c r="J723" s="251"/>
      <c r="K723" s="251"/>
      <c r="L723" s="251"/>
      <c r="M723" s="251"/>
      <c r="N723" s="251"/>
      <c r="O723" s="251"/>
      <c r="P723" s="251"/>
      <c r="Q723" s="252"/>
    </row>
  </sheetData>
  <mergeCells count="14">
    <mergeCell ref="A722:Q723"/>
    <mergeCell ref="A3:B3"/>
    <mergeCell ref="G3:H3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6208-5EE6-443E-8C20-239E9C21CBC6}">
  <dimension ref="A1:Q714"/>
  <sheetViews>
    <sheetView zoomScale="70" zoomScaleNormal="70" workbookViewId="0">
      <selection sqref="A1:XFD4"/>
    </sheetView>
  </sheetViews>
  <sheetFormatPr defaultColWidth="9" defaultRowHeight="13.2" x14ac:dyDescent="0.25"/>
  <cols>
    <col min="1" max="1" width="9" style="91"/>
    <col min="2" max="2" width="66.44140625" style="92" customWidth="1"/>
    <col min="3" max="3" width="20.88671875" style="93" customWidth="1"/>
    <col min="4" max="4" width="21.33203125" style="93" customWidth="1"/>
    <col min="5" max="5" width="18.33203125" style="91" bestFit="1" customWidth="1"/>
    <col min="6" max="6" width="9" style="93"/>
    <col min="7" max="7" width="7.6640625" style="91" bestFit="1" customWidth="1"/>
    <col min="8" max="8" width="11" style="93" bestFit="1" customWidth="1"/>
    <col min="9" max="9" width="27.5546875" style="53" customWidth="1"/>
    <col min="10" max="10" width="16.109375" style="53" customWidth="1"/>
    <col min="11" max="11" width="14.33203125" style="53" customWidth="1"/>
    <col min="12" max="12" width="15.88671875" style="53" customWidth="1"/>
    <col min="13" max="13" width="14.88671875" style="53" customWidth="1"/>
    <col min="14" max="14" width="18.5546875" style="53" customWidth="1"/>
    <col min="15" max="15" width="20" style="53" customWidth="1"/>
    <col min="16" max="16" width="12.33203125" style="53" bestFit="1" customWidth="1"/>
    <col min="17" max="16384" width="9" style="53"/>
  </cols>
  <sheetData>
    <row r="1" spans="1:16" s="42" customFormat="1" ht="27.75" customHeight="1" x14ac:dyDescent="0.3">
      <c r="A1" s="272" t="s">
        <v>18</v>
      </c>
      <c r="B1" s="274" t="s">
        <v>17</v>
      </c>
      <c r="C1" s="276" t="s">
        <v>19</v>
      </c>
      <c r="D1" s="276" t="s">
        <v>20</v>
      </c>
      <c r="E1" s="276" t="s">
        <v>21</v>
      </c>
      <c r="F1" s="278" t="s">
        <v>60</v>
      </c>
      <c r="G1" s="280" t="s">
        <v>22</v>
      </c>
      <c r="H1" s="278" t="s">
        <v>23</v>
      </c>
      <c r="I1" s="285" t="s">
        <v>26</v>
      </c>
      <c r="J1" s="43" t="s">
        <v>25</v>
      </c>
      <c r="K1" s="287" t="s">
        <v>0</v>
      </c>
      <c r="L1" s="288"/>
      <c r="M1" s="287" t="s">
        <v>1</v>
      </c>
      <c r="N1" s="288"/>
      <c r="O1" s="43" t="s">
        <v>2</v>
      </c>
      <c r="P1" s="43" t="s">
        <v>4</v>
      </c>
    </row>
    <row r="2" spans="1:16" s="42" customFormat="1" ht="24.9" customHeight="1" x14ac:dyDescent="0.3">
      <c r="A2" s="273"/>
      <c r="B2" s="275"/>
      <c r="C2" s="277"/>
      <c r="D2" s="277"/>
      <c r="E2" s="277"/>
      <c r="F2" s="279"/>
      <c r="G2" s="282"/>
      <c r="H2" s="284"/>
      <c r="I2" s="286"/>
      <c r="J2" s="43" t="s">
        <v>24</v>
      </c>
      <c r="K2" s="43" t="s">
        <v>3</v>
      </c>
      <c r="L2" s="43" t="s">
        <v>4</v>
      </c>
      <c r="M2" s="43" t="s">
        <v>3</v>
      </c>
      <c r="N2" s="43" t="s">
        <v>4</v>
      </c>
      <c r="O2" s="43" t="s">
        <v>5</v>
      </c>
      <c r="P2" s="43" t="s">
        <v>5</v>
      </c>
    </row>
    <row r="3" spans="1:16" s="42" customFormat="1" ht="32.4" customHeight="1" x14ac:dyDescent="0.3">
      <c r="A3" s="270" t="s">
        <v>2848</v>
      </c>
      <c r="B3" s="271"/>
      <c r="C3" s="95"/>
      <c r="D3" s="45"/>
      <c r="E3" s="45"/>
      <c r="F3" s="45"/>
      <c r="G3" s="96"/>
      <c r="H3" s="45"/>
      <c r="I3" s="46"/>
      <c r="J3" s="45"/>
      <c r="K3" s="45"/>
      <c r="L3" s="47">
        <f>SUM(L4:L604)</f>
        <v>0</v>
      </c>
      <c r="M3" s="45"/>
      <c r="N3" s="47">
        <f>SUM(N4:N604)</f>
        <v>0</v>
      </c>
      <c r="O3" s="45"/>
      <c r="P3" s="47">
        <f>SUM(P4:P604)</f>
        <v>0</v>
      </c>
    </row>
    <row r="4" spans="1:16" x14ac:dyDescent="0.25">
      <c r="A4" s="48"/>
      <c r="B4" s="97" t="s">
        <v>2511</v>
      </c>
      <c r="C4" s="51"/>
      <c r="D4" s="51"/>
      <c r="E4" s="48"/>
      <c r="F4" s="51"/>
      <c r="G4" s="48"/>
      <c r="H4" s="51"/>
      <c r="I4" s="50"/>
      <c r="J4" s="50"/>
      <c r="K4" s="50"/>
      <c r="L4" s="50"/>
      <c r="M4" s="50"/>
      <c r="N4" s="50"/>
      <c r="O4" s="50"/>
      <c r="P4" s="50"/>
    </row>
    <row r="5" spans="1:16" ht="24.9" customHeight="1" x14ac:dyDescent="0.25">
      <c r="A5" s="48">
        <v>1</v>
      </c>
      <c r="B5" s="54" t="s">
        <v>2512</v>
      </c>
      <c r="C5" s="48" t="s">
        <v>2513</v>
      </c>
      <c r="D5" s="48" t="s">
        <v>2514</v>
      </c>
      <c r="E5" s="48"/>
      <c r="F5" s="48" t="s">
        <v>1161</v>
      </c>
      <c r="G5" s="55">
        <v>428</v>
      </c>
      <c r="H5" s="51">
        <v>1.28</v>
      </c>
      <c r="I5" s="50" t="s">
        <v>2515</v>
      </c>
      <c r="J5" s="50"/>
      <c r="K5" s="50"/>
      <c r="L5" s="50"/>
      <c r="M5" s="50"/>
      <c r="N5" s="50"/>
      <c r="O5" s="50"/>
      <c r="P5" s="50"/>
    </row>
    <row r="6" spans="1:16" ht="22.65" customHeight="1" x14ac:dyDescent="0.25">
      <c r="A6" s="48">
        <v>2</v>
      </c>
      <c r="B6" s="54" t="s">
        <v>2516</v>
      </c>
      <c r="C6" s="48" t="s">
        <v>2513</v>
      </c>
      <c r="D6" s="48" t="s">
        <v>2517</v>
      </c>
      <c r="E6" s="48"/>
      <c r="F6" s="48" t="s">
        <v>1161</v>
      </c>
      <c r="G6" s="55">
        <v>42</v>
      </c>
      <c r="H6" s="51">
        <v>1.66</v>
      </c>
      <c r="I6" s="50" t="s">
        <v>2518</v>
      </c>
      <c r="J6" s="50"/>
      <c r="K6" s="50"/>
      <c r="L6" s="50"/>
      <c r="M6" s="50"/>
      <c r="N6" s="50"/>
      <c r="O6" s="50"/>
      <c r="P6" s="50"/>
    </row>
    <row r="7" spans="1:16" ht="24.9" customHeight="1" x14ac:dyDescent="0.25">
      <c r="A7" s="48">
        <v>3</v>
      </c>
      <c r="B7" s="54" t="s">
        <v>2519</v>
      </c>
      <c r="C7" s="48" t="s">
        <v>2513</v>
      </c>
      <c r="D7" s="48" t="s">
        <v>2520</v>
      </c>
      <c r="E7" s="48"/>
      <c r="F7" s="48" t="s">
        <v>1161</v>
      </c>
      <c r="G7" s="55">
        <v>52</v>
      </c>
      <c r="H7" s="51">
        <v>2.39</v>
      </c>
      <c r="I7" s="50" t="s">
        <v>2521</v>
      </c>
      <c r="J7" s="50"/>
      <c r="K7" s="50"/>
      <c r="L7" s="50"/>
      <c r="M7" s="50"/>
      <c r="N7" s="50"/>
      <c r="O7" s="50"/>
      <c r="P7" s="50"/>
    </row>
    <row r="8" spans="1:16" ht="18.75" customHeight="1" x14ac:dyDescent="0.25">
      <c r="A8" s="48">
        <v>4</v>
      </c>
      <c r="B8" s="54" t="s">
        <v>2522</v>
      </c>
      <c r="C8" s="48" t="s">
        <v>2513</v>
      </c>
      <c r="D8" s="48" t="s">
        <v>2523</v>
      </c>
      <c r="E8" s="48"/>
      <c r="F8" s="48" t="s">
        <v>1161</v>
      </c>
      <c r="G8" s="55">
        <v>5</v>
      </c>
      <c r="H8" s="51">
        <v>3.09</v>
      </c>
      <c r="I8" s="50" t="s">
        <v>2524</v>
      </c>
      <c r="J8" s="50"/>
      <c r="K8" s="50"/>
      <c r="L8" s="50"/>
      <c r="M8" s="50"/>
      <c r="N8" s="50"/>
      <c r="O8" s="50"/>
      <c r="P8" s="50"/>
    </row>
    <row r="9" spans="1:16" ht="22.65" customHeight="1" x14ac:dyDescent="0.25">
      <c r="A9" s="48">
        <v>5</v>
      </c>
      <c r="B9" s="54" t="s">
        <v>2525</v>
      </c>
      <c r="C9" s="48" t="s">
        <v>2513</v>
      </c>
      <c r="D9" s="48" t="s">
        <v>2526</v>
      </c>
      <c r="E9" s="48"/>
      <c r="F9" s="48" t="s">
        <v>1161</v>
      </c>
      <c r="G9" s="55">
        <v>3</v>
      </c>
      <c r="H9" s="51">
        <v>3.84</v>
      </c>
      <c r="I9" s="50" t="s">
        <v>2527</v>
      </c>
      <c r="J9" s="50"/>
      <c r="K9" s="50"/>
      <c r="L9" s="50"/>
      <c r="M9" s="50"/>
      <c r="N9" s="50"/>
      <c r="O9" s="50"/>
      <c r="P9" s="50"/>
    </row>
    <row r="10" spans="1:16" ht="22.65" customHeight="1" x14ac:dyDescent="0.25">
      <c r="A10" s="48">
        <v>6</v>
      </c>
      <c r="B10" s="54" t="s">
        <v>2528</v>
      </c>
      <c r="C10" s="48" t="s">
        <v>2513</v>
      </c>
      <c r="D10" s="48" t="s">
        <v>2529</v>
      </c>
      <c r="E10" s="48"/>
      <c r="F10" s="48" t="s">
        <v>1161</v>
      </c>
      <c r="G10" s="55">
        <v>3</v>
      </c>
      <c r="H10" s="51">
        <v>4.88</v>
      </c>
      <c r="I10" s="50" t="s">
        <v>2530</v>
      </c>
      <c r="J10" s="50"/>
      <c r="K10" s="50"/>
      <c r="L10" s="50"/>
      <c r="M10" s="50"/>
      <c r="N10" s="50"/>
      <c r="O10" s="50"/>
      <c r="P10" s="50"/>
    </row>
    <row r="11" spans="1:16" ht="21" customHeight="1" x14ac:dyDescent="0.25">
      <c r="A11" s="48">
        <v>7</v>
      </c>
      <c r="B11" s="54" t="s">
        <v>2531</v>
      </c>
      <c r="C11" s="48" t="s">
        <v>2513</v>
      </c>
      <c r="D11" s="48" t="s">
        <v>2532</v>
      </c>
      <c r="E11" s="48"/>
      <c r="F11" s="48" t="s">
        <v>1161</v>
      </c>
      <c r="G11" s="55">
        <v>5</v>
      </c>
      <c r="H11" s="51">
        <v>7.05</v>
      </c>
      <c r="I11" s="50" t="s">
        <v>2524</v>
      </c>
      <c r="J11" s="50"/>
      <c r="K11" s="50"/>
      <c r="L11" s="50"/>
      <c r="M11" s="50"/>
      <c r="N11" s="50"/>
      <c r="O11" s="50"/>
      <c r="P11" s="50"/>
    </row>
    <row r="12" spans="1:16" ht="21" customHeight="1" x14ac:dyDescent="0.25">
      <c r="A12" s="48">
        <v>8</v>
      </c>
      <c r="B12" s="54" t="s">
        <v>2533</v>
      </c>
      <c r="C12" s="48" t="s">
        <v>2513</v>
      </c>
      <c r="D12" s="48" t="s">
        <v>2534</v>
      </c>
      <c r="E12" s="48"/>
      <c r="F12" s="48" t="s">
        <v>1161</v>
      </c>
      <c r="G12" s="55">
        <v>321</v>
      </c>
      <c r="H12" s="51">
        <v>9.6</v>
      </c>
      <c r="I12" s="50" t="s">
        <v>2535</v>
      </c>
      <c r="J12" s="50"/>
      <c r="K12" s="50"/>
      <c r="L12" s="50"/>
      <c r="M12" s="50"/>
      <c r="N12" s="50"/>
      <c r="O12" s="50"/>
      <c r="P12" s="50"/>
    </row>
    <row r="13" spans="1:16" ht="21" customHeight="1" x14ac:dyDescent="0.25">
      <c r="A13" s="48">
        <v>9</v>
      </c>
      <c r="B13" s="54" t="s">
        <v>2536</v>
      </c>
      <c r="C13" s="48" t="s">
        <v>2537</v>
      </c>
      <c r="D13" s="48" t="s">
        <v>2538</v>
      </c>
      <c r="E13" s="48"/>
      <c r="F13" s="48" t="s">
        <v>1161</v>
      </c>
      <c r="G13" s="55">
        <v>337</v>
      </c>
      <c r="H13" s="51"/>
      <c r="I13" s="50"/>
      <c r="J13" s="50"/>
      <c r="K13" s="50"/>
      <c r="L13" s="50"/>
      <c r="M13" s="50"/>
      <c r="N13" s="50"/>
      <c r="O13" s="50"/>
      <c r="P13" s="50"/>
    </row>
    <row r="14" spans="1:16" ht="21" customHeight="1" x14ac:dyDescent="0.25">
      <c r="A14" s="48">
        <v>10</v>
      </c>
      <c r="B14" s="54" t="s">
        <v>2539</v>
      </c>
      <c r="C14" s="48" t="s">
        <v>2537</v>
      </c>
      <c r="D14" s="48" t="s">
        <v>2540</v>
      </c>
      <c r="E14" s="48"/>
      <c r="F14" s="48" t="s">
        <v>1161</v>
      </c>
      <c r="G14" s="55">
        <v>1</v>
      </c>
      <c r="H14" s="51"/>
      <c r="I14" s="50"/>
      <c r="J14" s="50"/>
      <c r="K14" s="50"/>
      <c r="L14" s="50"/>
      <c r="M14" s="50"/>
      <c r="N14" s="50"/>
      <c r="O14" s="50"/>
      <c r="P14" s="50"/>
    </row>
    <row r="15" spans="1:16" ht="21" customHeight="1" x14ac:dyDescent="0.25">
      <c r="A15" s="48">
        <v>11</v>
      </c>
      <c r="B15" s="54" t="s">
        <v>2541</v>
      </c>
      <c r="C15" s="48"/>
      <c r="D15" s="48"/>
      <c r="E15" s="48"/>
      <c r="F15" s="48" t="s">
        <v>1162</v>
      </c>
      <c r="G15" s="55">
        <v>5</v>
      </c>
      <c r="H15" s="51"/>
      <c r="I15" s="50"/>
      <c r="J15" s="50"/>
      <c r="K15" s="50"/>
      <c r="L15" s="50"/>
      <c r="M15" s="50"/>
      <c r="N15" s="50"/>
      <c r="O15" s="50"/>
      <c r="P15" s="50"/>
    </row>
    <row r="16" spans="1:16" ht="21" customHeight="1" x14ac:dyDescent="0.25">
      <c r="A16" s="48">
        <v>12</v>
      </c>
      <c r="B16" s="54" t="s">
        <v>2542</v>
      </c>
      <c r="C16" s="48" t="s">
        <v>2543</v>
      </c>
      <c r="D16" s="48" t="s">
        <v>2544</v>
      </c>
      <c r="E16" s="48"/>
      <c r="F16" s="48" t="s">
        <v>57</v>
      </c>
      <c r="G16" s="55">
        <v>1</v>
      </c>
      <c r="H16" s="51"/>
      <c r="I16" s="50"/>
      <c r="J16" s="50"/>
      <c r="K16" s="50"/>
      <c r="L16" s="50"/>
      <c r="M16" s="50"/>
      <c r="N16" s="50"/>
      <c r="O16" s="50"/>
      <c r="P16" s="50"/>
    </row>
    <row r="17" spans="1:16" ht="21" customHeight="1" x14ac:dyDescent="0.25">
      <c r="A17" s="48">
        <v>13</v>
      </c>
      <c r="B17" s="54" t="s">
        <v>2545</v>
      </c>
      <c r="C17" s="48" t="s">
        <v>2543</v>
      </c>
      <c r="D17" s="48" t="s">
        <v>2544</v>
      </c>
      <c r="E17" s="48"/>
      <c r="F17" s="48" t="s">
        <v>57</v>
      </c>
      <c r="G17" s="55">
        <v>1</v>
      </c>
      <c r="H17" s="51"/>
      <c r="I17" s="50"/>
      <c r="J17" s="50"/>
      <c r="K17" s="50"/>
      <c r="L17" s="50"/>
      <c r="M17" s="50"/>
      <c r="N17" s="50"/>
      <c r="O17" s="50"/>
      <c r="P17" s="50"/>
    </row>
    <row r="18" spans="1:16" ht="21" customHeight="1" x14ac:dyDescent="0.25">
      <c r="A18" s="48">
        <v>14</v>
      </c>
      <c r="B18" s="54" t="s">
        <v>2546</v>
      </c>
      <c r="C18" s="48" t="s">
        <v>2547</v>
      </c>
      <c r="D18" s="48" t="s">
        <v>2548</v>
      </c>
      <c r="E18" s="48"/>
      <c r="F18" s="48" t="s">
        <v>57</v>
      </c>
      <c r="G18" s="55">
        <v>1</v>
      </c>
      <c r="H18" s="51"/>
      <c r="I18" s="50"/>
      <c r="J18" s="50"/>
      <c r="K18" s="50"/>
      <c r="L18" s="50"/>
      <c r="M18" s="50"/>
      <c r="N18" s="50"/>
      <c r="O18" s="50"/>
      <c r="P18" s="50"/>
    </row>
    <row r="19" spans="1:16" ht="21" customHeight="1" x14ac:dyDescent="0.25">
      <c r="A19" s="48">
        <v>15</v>
      </c>
      <c r="B19" s="54" t="s">
        <v>2549</v>
      </c>
      <c r="C19" s="48" t="s">
        <v>2550</v>
      </c>
      <c r="D19" s="48" t="s">
        <v>2551</v>
      </c>
      <c r="E19" s="48"/>
      <c r="F19" s="48" t="s">
        <v>57</v>
      </c>
      <c r="G19" s="55">
        <v>1</v>
      </c>
      <c r="H19" s="51"/>
      <c r="I19" s="50"/>
      <c r="J19" s="50"/>
      <c r="K19" s="50"/>
      <c r="L19" s="50"/>
      <c r="M19" s="50"/>
      <c r="N19" s="50"/>
      <c r="O19" s="50"/>
      <c r="P19" s="50"/>
    </row>
    <row r="20" spans="1:16" ht="21" customHeight="1" x14ac:dyDescent="0.25">
      <c r="A20" s="48">
        <v>16</v>
      </c>
      <c r="B20" s="54" t="s">
        <v>2552</v>
      </c>
      <c r="C20" s="48" t="s">
        <v>2553</v>
      </c>
      <c r="D20" s="48" t="s">
        <v>2554</v>
      </c>
      <c r="E20" s="48"/>
      <c r="F20" s="48" t="s">
        <v>57</v>
      </c>
      <c r="G20" s="55">
        <v>2</v>
      </c>
      <c r="H20" s="51"/>
      <c r="I20" s="50"/>
      <c r="J20" s="50"/>
      <c r="K20" s="50"/>
      <c r="L20" s="50"/>
      <c r="M20" s="50"/>
      <c r="N20" s="50"/>
      <c r="O20" s="50"/>
      <c r="P20" s="50"/>
    </row>
    <row r="21" spans="1:16" ht="21" customHeight="1" x14ac:dyDescent="0.25">
      <c r="A21" s="48">
        <v>17</v>
      </c>
      <c r="B21" s="54" t="s">
        <v>2555</v>
      </c>
      <c r="C21" s="48" t="s">
        <v>2553</v>
      </c>
      <c r="D21" s="48" t="s">
        <v>2556</v>
      </c>
      <c r="E21" s="48"/>
      <c r="F21" s="48" t="s">
        <v>57</v>
      </c>
      <c r="G21" s="55">
        <v>1</v>
      </c>
      <c r="H21" s="51"/>
      <c r="I21" s="50"/>
      <c r="J21" s="50"/>
      <c r="K21" s="50"/>
      <c r="L21" s="50"/>
      <c r="M21" s="50"/>
      <c r="N21" s="50"/>
      <c r="O21" s="50"/>
      <c r="P21" s="50"/>
    </row>
    <row r="22" spans="1:16" ht="26.4" x14ac:dyDescent="0.25">
      <c r="A22" s="48">
        <v>18</v>
      </c>
      <c r="B22" s="54" t="s">
        <v>2557</v>
      </c>
      <c r="C22" s="48" t="s">
        <v>2553</v>
      </c>
      <c r="D22" s="51" t="s">
        <v>2558</v>
      </c>
      <c r="E22" s="48"/>
      <c r="F22" s="48" t="s">
        <v>57</v>
      </c>
      <c r="G22" s="48">
        <v>8</v>
      </c>
      <c r="I22" s="50"/>
      <c r="J22" s="50"/>
      <c r="K22" s="50"/>
      <c r="L22" s="50"/>
      <c r="M22" s="50"/>
      <c r="N22" s="50"/>
      <c r="O22" s="50"/>
      <c r="P22" s="50"/>
    </row>
    <row r="23" spans="1:16" ht="26.4" x14ac:dyDescent="0.25">
      <c r="A23" s="48">
        <v>19</v>
      </c>
      <c r="B23" s="54" t="s">
        <v>2559</v>
      </c>
      <c r="C23" s="48" t="s">
        <v>2553</v>
      </c>
      <c r="D23" s="51" t="s">
        <v>2560</v>
      </c>
      <c r="E23" s="48"/>
      <c r="F23" s="48" t="s">
        <v>57</v>
      </c>
      <c r="G23" s="48">
        <v>198</v>
      </c>
      <c r="H23" s="51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48">
        <v>20</v>
      </c>
      <c r="B24" s="54" t="s">
        <v>2561</v>
      </c>
      <c r="C24" s="48" t="s">
        <v>2553</v>
      </c>
      <c r="D24" s="51" t="s">
        <v>2562</v>
      </c>
      <c r="E24" s="48"/>
      <c r="F24" s="48" t="s">
        <v>57</v>
      </c>
      <c r="G24" s="48">
        <v>2</v>
      </c>
      <c r="H24" s="51"/>
      <c r="I24" s="50"/>
      <c r="J24" s="50"/>
      <c r="K24" s="50"/>
      <c r="L24" s="50"/>
      <c r="M24" s="50"/>
      <c r="N24" s="50"/>
      <c r="O24" s="50"/>
      <c r="P24" s="50"/>
    </row>
    <row r="25" spans="1:16" x14ac:dyDescent="0.25">
      <c r="A25" s="48">
        <v>21</v>
      </c>
      <c r="B25" s="54" t="s">
        <v>2563</v>
      </c>
      <c r="C25" s="48" t="s">
        <v>2553</v>
      </c>
      <c r="D25" s="51" t="s">
        <v>2564</v>
      </c>
      <c r="E25" s="48"/>
      <c r="F25" s="48" t="s">
        <v>57</v>
      </c>
      <c r="G25" s="48">
        <v>180</v>
      </c>
      <c r="H25" s="51"/>
      <c r="I25" s="50"/>
      <c r="J25" s="50"/>
      <c r="K25" s="50"/>
      <c r="L25" s="50"/>
      <c r="M25" s="50"/>
      <c r="N25" s="50"/>
      <c r="O25" s="50"/>
      <c r="P25" s="50"/>
    </row>
    <row r="26" spans="1:16" ht="26.4" x14ac:dyDescent="0.25">
      <c r="A26" s="48">
        <v>22</v>
      </c>
      <c r="B26" s="54" t="s">
        <v>2565</v>
      </c>
      <c r="C26" s="48" t="s">
        <v>2566</v>
      </c>
      <c r="D26" s="51" t="s">
        <v>2567</v>
      </c>
      <c r="E26" s="48" t="s">
        <v>2568</v>
      </c>
      <c r="F26" s="48" t="s">
        <v>57</v>
      </c>
      <c r="G26" s="48">
        <v>3</v>
      </c>
      <c r="H26" s="51"/>
      <c r="I26" s="50"/>
      <c r="J26" s="50"/>
      <c r="K26" s="50"/>
      <c r="L26" s="50"/>
      <c r="M26" s="50"/>
      <c r="N26" s="50"/>
      <c r="O26" s="50"/>
      <c r="P26" s="50"/>
    </row>
    <row r="27" spans="1:16" ht="26.4" x14ac:dyDescent="0.25">
      <c r="A27" s="48">
        <v>23</v>
      </c>
      <c r="B27" s="59" t="s">
        <v>2569</v>
      </c>
      <c r="C27" s="48" t="s">
        <v>2570</v>
      </c>
      <c r="D27" s="51" t="s">
        <v>2571</v>
      </c>
      <c r="E27" s="48" t="s">
        <v>2568</v>
      </c>
      <c r="F27" s="48" t="s">
        <v>57</v>
      </c>
      <c r="G27" s="48">
        <v>2</v>
      </c>
      <c r="H27" s="51"/>
      <c r="I27" s="50"/>
      <c r="J27" s="50"/>
      <c r="K27" s="50"/>
      <c r="L27" s="50"/>
      <c r="M27" s="50"/>
      <c r="N27" s="50"/>
      <c r="O27" s="50"/>
      <c r="P27" s="50"/>
    </row>
    <row r="28" spans="1:16" ht="26.4" x14ac:dyDescent="0.25">
      <c r="A28" s="48">
        <v>24</v>
      </c>
      <c r="B28" s="59" t="s">
        <v>2572</v>
      </c>
      <c r="C28" s="48" t="s">
        <v>2573</v>
      </c>
      <c r="D28" s="51" t="s">
        <v>2574</v>
      </c>
      <c r="F28" s="48" t="s">
        <v>57</v>
      </c>
      <c r="G28" s="48">
        <v>4</v>
      </c>
      <c r="H28" s="51"/>
      <c r="I28" s="50"/>
      <c r="J28" s="50"/>
      <c r="K28" s="50"/>
      <c r="L28" s="50"/>
      <c r="M28" s="50"/>
      <c r="N28" s="50"/>
      <c r="O28" s="50"/>
      <c r="P28" s="50"/>
    </row>
    <row r="29" spans="1:16" ht="26.4" x14ac:dyDescent="0.25">
      <c r="A29" s="48">
        <v>25</v>
      </c>
      <c r="B29" s="59" t="s">
        <v>2575</v>
      </c>
      <c r="C29" s="48" t="s">
        <v>2576</v>
      </c>
      <c r="D29" s="51" t="s">
        <v>2577</v>
      </c>
      <c r="E29" s="48"/>
      <c r="F29" s="48" t="s">
        <v>57</v>
      </c>
      <c r="G29" s="48">
        <v>1</v>
      </c>
      <c r="H29" s="51"/>
      <c r="I29" s="50"/>
      <c r="J29" s="50"/>
      <c r="K29" s="50"/>
      <c r="L29" s="50"/>
      <c r="M29" s="50"/>
      <c r="N29" s="50"/>
      <c r="O29" s="50"/>
      <c r="P29" s="50"/>
    </row>
    <row r="30" spans="1:16" ht="26.4" x14ac:dyDescent="0.25">
      <c r="A30" s="48">
        <v>26</v>
      </c>
      <c r="B30" s="59" t="s">
        <v>2578</v>
      </c>
      <c r="C30" s="48" t="s">
        <v>2579</v>
      </c>
      <c r="D30" s="51" t="s">
        <v>2580</v>
      </c>
      <c r="E30" s="48"/>
      <c r="F30" s="48" t="s">
        <v>57</v>
      </c>
      <c r="G30" s="48">
        <v>1</v>
      </c>
      <c r="H30" s="51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48">
        <v>27</v>
      </c>
      <c r="B31" s="59" t="s">
        <v>2581</v>
      </c>
      <c r="C31" s="48" t="s">
        <v>2582</v>
      </c>
      <c r="D31" s="51" t="s">
        <v>2583</v>
      </c>
      <c r="E31" s="48"/>
      <c r="F31" s="48" t="s">
        <v>57</v>
      </c>
      <c r="G31" s="48">
        <v>112</v>
      </c>
      <c r="H31" s="51">
        <v>0.75</v>
      </c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48">
        <v>28</v>
      </c>
      <c r="B32" s="59" t="s">
        <v>2584</v>
      </c>
      <c r="C32" s="48" t="s">
        <v>2582</v>
      </c>
      <c r="D32" s="51" t="s">
        <v>2585</v>
      </c>
      <c r="E32" s="48"/>
      <c r="F32" s="48" t="s">
        <v>57</v>
      </c>
      <c r="G32" s="48">
        <v>4</v>
      </c>
      <c r="H32" s="51">
        <v>0.9</v>
      </c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48">
        <v>29</v>
      </c>
      <c r="B33" s="59" t="s">
        <v>2586</v>
      </c>
      <c r="C33" s="48" t="s">
        <v>2582</v>
      </c>
      <c r="D33" s="51" t="s">
        <v>2587</v>
      </c>
      <c r="E33" s="48"/>
      <c r="F33" s="48" t="s">
        <v>57</v>
      </c>
      <c r="G33" s="48">
        <v>1</v>
      </c>
      <c r="H33" s="51">
        <v>1.4</v>
      </c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48">
        <v>30</v>
      </c>
      <c r="B34" s="59" t="s">
        <v>2588</v>
      </c>
      <c r="C34" s="48" t="s">
        <v>2582</v>
      </c>
      <c r="D34" s="51" t="s">
        <v>2587</v>
      </c>
      <c r="E34" s="48"/>
      <c r="F34" s="48" t="s">
        <v>57</v>
      </c>
      <c r="G34" s="48">
        <v>1</v>
      </c>
      <c r="H34" s="51">
        <v>2.1</v>
      </c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48">
        <v>31</v>
      </c>
      <c r="B35" s="59" t="s">
        <v>2589</v>
      </c>
      <c r="C35" s="48" t="s">
        <v>2582</v>
      </c>
      <c r="D35" s="51" t="s">
        <v>2590</v>
      </c>
      <c r="E35" s="48"/>
      <c r="F35" s="48" t="s">
        <v>57</v>
      </c>
      <c r="G35" s="48">
        <v>1</v>
      </c>
      <c r="H35" s="51">
        <v>4.1500000000000004</v>
      </c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48">
        <v>32</v>
      </c>
      <c r="B36" s="59" t="s">
        <v>2591</v>
      </c>
      <c r="C36" s="48"/>
      <c r="D36" s="51" t="s">
        <v>2592</v>
      </c>
      <c r="E36" s="48"/>
      <c r="F36" s="48" t="s">
        <v>1250</v>
      </c>
      <c r="G36" s="48">
        <v>215</v>
      </c>
      <c r="H36" s="51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48">
        <v>33</v>
      </c>
      <c r="B37" s="59" t="s">
        <v>2593</v>
      </c>
      <c r="C37" s="48"/>
      <c r="D37" s="51" t="s">
        <v>2594</v>
      </c>
      <c r="E37" s="48"/>
      <c r="F37" s="48" t="s">
        <v>57</v>
      </c>
      <c r="G37" s="48">
        <v>6</v>
      </c>
      <c r="H37" s="51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48">
        <v>34</v>
      </c>
      <c r="B38" s="59" t="s">
        <v>2595</v>
      </c>
      <c r="C38" s="48"/>
      <c r="D38" s="51" t="s">
        <v>2594</v>
      </c>
      <c r="E38" s="48"/>
      <c r="F38" s="48" t="s">
        <v>57</v>
      </c>
      <c r="G38" s="48">
        <v>15</v>
      </c>
      <c r="H38" s="51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48">
        <v>35</v>
      </c>
      <c r="B39" s="59" t="s">
        <v>2596</v>
      </c>
      <c r="C39" s="48"/>
      <c r="D39" s="51" t="s">
        <v>2594</v>
      </c>
      <c r="E39" s="48"/>
      <c r="F39" s="48" t="s">
        <v>57</v>
      </c>
      <c r="G39" s="48">
        <v>607</v>
      </c>
      <c r="H39" s="51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48">
        <v>36</v>
      </c>
      <c r="B40" s="59" t="s">
        <v>2597</v>
      </c>
      <c r="C40" s="48"/>
      <c r="D40" s="51" t="s">
        <v>2598</v>
      </c>
      <c r="E40" s="48"/>
      <c r="F40" s="48" t="s">
        <v>57</v>
      </c>
      <c r="G40" s="48">
        <v>628</v>
      </c>
      <c r="H40" s="51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48">
        <v>37</v>
      </c>
      <c r="B41" s="92" t="s">
        <v>2599</v>
      </c>
      <c r="C41" s="48"/>
      <c r="D41" s="51" t="s">
        <v>2600</v>
      </c>
      <c r="E41" s="48"/>
      <c r="F41" s="48" t="s">
        <v>57</v>
      </c>
      <c r="G41" s="48">
        <v>628</v>
      </c>
      <c r="H41" s="51"/>
      <c r="I41" s="50"/>
      <c r="J41" s="50"/>
      <c r="K41" s="50"/>
      <c r="L41" s="50"/>
      <c r="M41" s="50"/>
      <c r="N41" s="50"/>
      <c r="O41" s="50"/>
      <c r="P41" s="50"/>
    </row>
    <row r="42" spans="1:16" ht="26.4" x14ac:dyDescent="0.25">
      <c r="A42" s="48">
        <v>38</v>
      </c>
      <c r="B42" s="59" t="s">
        <v>2601</v>
      </c>
      <c r="C42" s="48" t="s">
        <v>2602</v>
      </c>
      <c r="D42" s="48" t="s">
        <v>2603</v>
      </c>
      <c r="E42" s="48"/>
      <c r="F42" s="48" t="s">
        <v>1250</v>
      </c>
      <c r="G42" s="48">
        <v>30</v>
      </c>
      <c r="H42" s="51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48">
        <v>39</v>
      </c>
      <c r="B43" s="59" t="s">
        <v>2604</v>
      </c>
      <c r="C43" s="93" t="s">
        <v>2605</v>
      </c>
      <c r="D43" s="93" t="s">
        <v>2606</v>
      </c>
      <c r="E43" s="48"/>
      <c r="F43" s="48" t="s">
        <v>1161</v>
      </c>
      <c r="G43" s="58">
        <v>428</v>
      </c>
      <c r="H43" s="51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48">
        <v>40</v>
      </c>
      <c r="B44" s="59" t="s">
        <v>2607</v>
      </c>
      <c r="C44" s="93" t="s">
        <v>2605</v>
      </c>
      <c r="D44" s="51" t="s">
        <v>2608</v>
      </c>
      <c r="E44" s="48"/>
      <c r="F44" s="48" t="s">
        <v>1161</v>
      </c>
      <c r="G44" s="48">
        <v>41</v>
      </c>
      <c r="H44" s="63"/>
      <c r="I44" s="62"/>
      <c r="J44" s="50"/>
      <c r="K44" s="50"/>
      <c r="L44" s="50"/>
      <c r="M44" s="50"/>
      <c r="N44" s="50"/>
      <c r="O44" s="50"/>
      <c r="P44" s="50"/>
    </row>
    <row r="45" spans="1:16" x14ac:dyDescent="0.25">
      <c r="A45" s="48">
        <v>41</v>
      </c>
      <c r="B45" s="59" t="s">
        <v>2609</v>
      </c>
      <c r="C45" s="93" t="s">
        <v>2605</v>
      </c>
      <c r="D45" s="51" t="s">
        <v>2610</v>
      </c>
      <c r="E45" s="48"/>
      <c r="F45" s="48" t="s">
        <v>1161</v>
      </c>
      <c r="G45" s="48">
        <v>45</v>
      </c>
      <c r="H45" s="63"/>
      <c r="I45" s="62"/>
      <c r="J45" s="50"/>
      <c r="K45" s="50"/>
      <c r="L45" s="50"/>
      <c r="M45" s="50"/>
      <c r="N45" s="50"/>
      <c r="O45" s="50"/>
      <c r="P45" s="50"/>
    </row>
    <row r="46" spans="1:16" x14ac:dyDescent="0.25">
      <c r="A46" s="48">
        <v>42</v>
      </c>
      <c r="B46" s="59" t="s">
        <v>2611</v>
      </c>
      <c r="C46" s="93" t="s">
        <v>2605</v>
      </c>
      <c r="D46" s="51" t="s">
        <v>2612</v>
      </c>
      <c r="E46" s="48"/>
      <c r="F46" s="48" t="s">
        <v>1161</v>
      </c>
      <c r="G46" s="48">
        <v>5</v>
      </c>
      <c r="H46" s="63"/>
      <c r="I46" s="62"/>
      <c r="J46" s="50"/>
      <c r="K46" s="50"/>
      <c r="L46" s="50"/>
      <c r="M46" s="50"/>
      <c r="N46" s="50"/>
      <c r="O46" s="50"/>
      <c r="P46" s="50"/>
    </row>
    <row r="47" spans="1:16" x14ac:dyDescent="0.25">
      <c r="A47" s="48">
        <v>43</v>
      </c>
      <c r="B47" s="59" t="s">
        <v>2613</v>
      </c>
      <c r="C47" s="93" t="s">
        <v>2605</v>
      </c>
      <c r="D47" s="51" t="s">
        <v>2614</v>
      </c>
      <c r="E47" s="48"/>
      <c r="F47" s="48" t="s">
        <v>1161</v>
      </c>
      <c r="G47" s="48">
        <v>3</v>
      </c>
      <c r="H47" s="63"/>
      <c r="I47" s="62"/>
      <c r="J47" s="50"/>
      <c r="K47" s="50"/>
      <c r="L47" s="50"/>
      <c r="M47" s="50"/>
      <c r="N47" s="50"/>
      <c r="O47" s="50"/>
      <c r="P47" s="50"/>
    </row>
    <row r="48" spans="1:16" x14ac:dyDescent="0.25">
      <c r="A48" s="48">
        <v>44</v>
      </c>
      <c r="B48" s="59" t="s">
        <v>2615</v>
      </c>
      <c r="C48" s="93" t="s">
        <v>2605</v>
      </c>
      <c r="D48" s="51" t="s">
        <v>2616</v>
      </c>
      <c r="E48" s="48"/>
      <c r="F48" s="48" t="s">
        <v>1161</v>
      </c>
      <c r="G48" s="48">
        <v>3</v>
      </c>
      <c r="H48" s="63"/>
      <c r="I48" s="62"/>
      <c r="J48" s="50"/>
      <c r="K48" s="50"/>
      <c r="L48" s="50"/>
      <c r="M48" s="50"/>
      <c r="N48" s="50"/>
      <c r="O48" s="50"/>
      <c r="P48" s="50"/>
    </row>
    <row r="49" spans="1:16" x14ac:dyDescent="0.25">
      <c r="A49" s="48">
        <v>45</v>
      </c>
      <c r="B49" s="59" t="s">
        <v>2617</v>
      </c>
      <c r="C49" s="93" t="s">
        <v>2605</v>
      </c>
      <c r="D49" s="51" t="s">
        <v>2618</v>
      </c>
      <c r="E49" s="48"/>
      <c r="F49" s="48" t="s">
        <v>1161</v>
      </c>
      <c r="G49" s="48">
        <v>5</v>
      </c>
      <c r="H49" s="63"/>
      <c r="I49" s="62"/>
      <c r="J49" s="50"/>
      <c r="K49" s="50"/>
      <c r="L49" s="50"/>
      <c r="M49" s="50"/>
      <c r="N49" s="50"/>
      <c r="O49" s="50"/>
      <c r="P49" s="50"/>
    </row>
    <row r="50" spans="1:16" x14ac:dyDescent="0.25">
      <c r="A50" s="48">
        <v>46</v>
      </c>
      <c r="B50" s="59" t="s">
        <v>2619</v>
      </c>
      <c r="C50" s="93" t="s">
        <v>2605</v>
      </c>
      <c r="D50" s="51" t="s">
        <v>2620</v>
      </c>
      <c r="E50" s="48"/>
      <c r="F50" s="48" t="s">
        <v>1161</v>
      </c>
      <c r="G50" s="48">
        <v>321</v>
      </c>
      <c r="H50" s="63"/>
      <c r="I50" s="62"/>
      <c r="J50" s="50"/>
      <c r="K50" s="50"/>
      <c r="L50" s="50"/>
      <c r="M50" s="50"/>
      <c r="N50" s="50"/>
      <c r="O50" s="50"/>
      <c r="P50" s="50"/>
    </row>
    <row r="51" spans="1:16" ht="26.4" x14ac:dyDescent="0.25">
      <c r="A51" s="48">
        <v>47</v>
      </c>
      <c r="B51" s="64" t="s">
        <v>2621</v>
      </c>
      <c r="C51" s="63"/>
      <c r="D51" s="63"/>
      <c r="E51" s="65" t="s">
        <v>2215</v>
      </c>
      <c r="F51" s="63" t="s">
        <v>2146</v>
      </c>
      <c r="G51" s="65">
        <v>1</v>
      </c>
      <c r="H51" s="63"/>
      <c r="I51" s="62" t="s">
        <v>2622</v>
      </c>
      <c r="J51" s="62"/>
      <c r="K51" s="62"/>
      <c r="L51" s="62"/>
      <c r="M51" s="62"/>
      <c r="N51" s="62"/>
      <c r="O51" s="62"/>
      <c r="P51" s="62"/>
    </row>
    <row r="52" spans="1:16" x14ac:dyDescent="0.25">
      <c r="A52" s="48">
        <v>48</v>
      </c>
      <c r="B52" s="64" t="s">
        <v>2623</v>
      </c>
      <c r="C52" s="63"/>
      <c r="D52" s="63"/>
      <c r="E52" s="65" t="s">
        <v>2215</v>
      </c>
      <c r="F52" s="63" t="s">
        <v>57</v>
      </c>
      <c r="G52" s="65">
        <v>1</v>
      </c>
      <c r="H52" s="63"/>
      <c r="I52" s="62"/>
      <c r="J52" s="62"/>
      <c r="K52" s="62"/>
      <c r="L52" s="62"/>
      <c r="M52" s="62"/>
      <c r="N52" s="62"/>
      <c r="O52" s="62"/>
      <c r="P52" s="62"/>
    </row>
    <row r="53" spans="1:16" ht="26.4" x14ac:dyDescent="0.25">
      <c r="A53" s="48">
        <v>49</v>
      </c>
      <c r="B53" s="64" t="s">
        <v>2624</v>
      </c>
      <c r="C53" s="63"/>
      <c r="D53" s="63"/>
      <c r="E53" s="65" t="s">
        <v>2215</v>
      </c>
      <c r="F53" s="63" t="s">
        <v>2146</v>
      </c>
      <c r="G53" s="65">
        <v>1</v>
      </c>
      <c r="H53" s="63"/>
      <c r="I53" s="62" t="s">
        <v>2625</v>
      </c>
      <c r="J53" s="62"/>
      <c r="K53" s="62"/>
      <c r="L53" s="62"/>
      <c r="M53" s="62"/>
      <c r="N53" s="62"/>
      <c r="O53" s="62"/>
      <c r="P53" s="62"/>
    </row>
    <row r="54" spans="1:16" x14ac:dyDescent="0.25">
      <c r="A54" s="48">
        <v>50</v>
      </c>
      <c r="B54" s="64" t="s">
        <v>2623</v>
      </c>
      <c r="C54" s="63"/>
      <c r="D54" s="63"/>
      <c r="E54" s="65" t="s">
        <v>2215</v>
      </c>
      <c r="F54" s="63" t="s">
        <v>57</v>
      </c>
      <c r="G54" s="65">
        <v>1</v>
      </c>
      <c r="H54" s="63"/>
      <c r="I54" s="62"/>
      <c r="J54" s="62"/>
      <c r="K54" s="62"/>
      <c r="L54" s="62"/>
      <c r="M54" s="62"/>
      <c r="N54" s="62"/>
      <c r="O54" s="62"/>
      <c r="P54" s="62"/>
    </row>
    <row r="55" spans="1:16" x14ac:dyDescent="0.25">
      <c r="A55" s="48"/>
      <c r="B55" s="66" t="s">
        <v>2626</v>
      </c>
      <c r="C55" s="63"/>
      <c r="D55" s="63"/>
      <c r="E55" s="65"/>
      <c r="F55" s="63" t="s">
        <v>57</v>
      </c>
      <c r="G55" s="65">
        <v>27</v>
      </c>
      <c r="H55" s="63"/>
      <c r="I55" s="62"/>
      <c r="J55" s="62"/>
      <c r="K55" s="62"/>
      <c r="L55" s="62"/>
      <c r="M55" s="62"/>
      <c r="N55" s="62"/>
      <c r="O55" s="62"/>
      <c r="P55" s="62"/>
    </row>
    <row r="56" spans="1:16" x14ac:dyDescent="0.25">
      <c r="A56" s="48">
        <v>1</v>
      </c>
      <c r="B56" s="64" t="s">
        <v>2627</v>
      </c>
      <c r="C56" s="63" t="s">
        <v>2628</v>
      </c>
      <c r="D56" s="63" t="s">
        <v>2629</v>
      </c>
      <c r="E56" s="65"/>
      <c r="F56" s="63" t="s">
        <v>57</v>
      </c>
      <c r="G56" s="65">
        <v>27</v>
      </c>
      <c r="H56" s="63"/>
      <c r="I56" s="62"/>
      <c r="J56" s="62"/>
      <c r="K56" s="62"/>
      <c r="L56" s="62"/>
      <c r="M56" s="62"/>
      <c r="N56" s="62"/>
      <c r="O56" s="62"/>
      <c r="P56" s="62"/>
    </row>
    <row r="57" spans="1:16" x14ac:dyDescent="0.25">
      <c r="A57" s="48">
        <v>2</v>
      </c>
      <c r="B57" s="64" t="s">
        <v>2630</v>
      </c>
      <c r="C57" s="63" t="s">
        <v>2631</v>
      </c>
      <c r="D57" s="63" t="s">
        <v>2632</v>
      </c>
      <c r="E57" s="65"/>
      <c r="F57" s="63"/>
      <c r="G57" s="65">
        <v>54</v>
      </c>
      <c r="H57" s="63"/>
      <c r="I57" s="62"/>
      <c r="J57" s="62"/>
      <c r="K57" s="62"/>
      <c r="L57" s="62"/>
      <c r="M57" s="62"/>
      <c r="N57" s="62"/>
      <c r="O57" s="62"/>
      <c r="P57" s="62"/>
    </row>
    <row r="58" spans="1:16" x14ac:dyDescent="0.25">
      <c r="A58" s="48">
        <v>3</v>
      </c>
      <c r="B58" s="64" t="s">
        <v>2633</v>
      </c>
      <c r="C58" s="63" t="s">
        <v>2631</v>
      </c>
      <c r="D58" s="63" t="s">
        <v>2634</v>
      </c>
      <c r="E58" s="65"/>
      <c r="F58" s="63"/>
      <c r="G58" s="65">
        <v>27</v>
      </c>
      <c r="H58" s="63"/>
      <c r="I58" s="62"/>
      <c r="J58" s="62"/>
      <c r="K58" s="62"/>
      <c r="L58" s="62"/>
      <c r="M58" s="62"/>
      <c r="N58" s="62"/>
      <c r="O58" s="62"/>
      <c r="P58" s="62"/>
    </row>
    <row r="59" spans="1:16" x14ac:dyDescent="0.25">
      <c r="A59" s="48">
        <v>4</v>
      </c>
      <c r="B59" s="64" t="s">
        <v>2635</v>
      </c>
      <c r="C59" s="63" t="s">
        <v>2636</v>
      </c>
      <c r="D59" s="63" t="s">
        <v>2637</v>
      </c>
      <c r="E59" s="65"/>
      <c r="F59" s="63"/>
      <c r="G59" s="65">
        <v>27</v>
      </c>
      <c r="H59" s="63"/>
      <c r="I59" s="62"/>
      <c r="J59" s="62"/>
      <c r="K59" s="62"/>
      <c r="L59" s="62"/>
      <c r="M59" s="62"/>
      <c r="N59" s="62"/>
      <c r="O59" s="62"/>
      <c r="P59" s="62"/>
    </row>
    <row r="60" spans="1:16" x14ac:dyDescent="0.25">
      <c r="A60" s="48">
        <v>5</v>
      </c>
      <c r="B60" s="64" t="s">
        <v>2638</v>
      </c>
      <c r="C60" s="63" t="s">
        <v>2639</v>
      </c>
      <c r="D60" s="63" t="s">
        <v>2640</v>
      </c>
      <c r="E60" s="65"/>
      <c r="F60" s="63"/>
      <c r="G60" s="65">
        <v>27</v>
      </c>
      <c r="H60" s="63"/>
      <c r="I60" s="62"/>
      <c r="J60" s="62"/>
      <c r="K60" s="62"/>
      <c r="L60" s="62"/>
      <c r="M60" s="62"/>
      <c r="N60" s="62"/>
      <c r="O60" s="62"/>
      <c r="P60" s="62"/>
    </row>
    <row r="61" spans="1:16" x14ac:dyDescent="0.25">
      <c r="A61" s="48">
        <v>6</v>
      </c>
      <c r="B61" s="64" t="s">
        <v>2641</v>
      </c>
      <c r="C61" s="63" t="s">
        <v>2642</v>
      </c>
      <c r="D61" s="63" t="s">
        <v>2643</v>
      </c>
      <c r="E61" s="65"/>
      <c r="F61" s="63"/>
      <c r="G61" s="65">
        <v>27</v>
      </c>
      <c r="H61" s="63"/>
      <c r="I61" s="62"/>
      <c r="J61" s="62"/>
      <c r="K61" s="62"/>
      <c r="L61" s="62"/>
      <c r="M61" s="62"/>
      <c r="N61" s="62"/>
      <c r="O61" s="62"/>
      <c r="P61" s="62"/>
    </row>
    <row r="62" spans="1:16" x14ac:dyDescent="0.25">
      <c r="A62" s="48">
        <v>7</v>
      </c>
      <c r="B62" s="64" t="s">
        <v>2644</v>
      </c>
      <c r="C62" s="63" t="s">
        <v>2645</v>
      </c>
      <c r="D62" s="63" t="s">
        <v>2646</v>
      </c>
      <c r="E62" s="65"/>
      <c r="F62" s="63"/>
      <c r="G62" s="65">
        <v>54</v>
      </c>
      <c r="H62" s="63"/>
      <c r="I62" s="62"/>
      <c r="J62" s="62"/>
      <c r="K62" s="62"/>
      <c r="L62" s="62"/>
      <c r="M62" s="62"/>
      <c r="N62" s="62"/>
      <c r="O62" s="62"/>
      <c r="P62" s="62"/>
    </row>
    <row r="63" spans="1:16" x14ac:dyDescent="0.25">
      <c r="A63" s="48"/>
      <c r="B63" s="64"/>
      <c r="C63" s="63"/>
      <c r="D63" s="63"/>
      <c r="E63" s="65"/>
      <c r="F63" s="63"/>
      <c r="G63" s="65"/>
      <c r="H63" s="63"/>
      <c r="I63" s="62"/>
      <c r="J63" s="62"/>
      <c r="K63" s="62"/>
      <c r="L63" s="62"/>
      <c r="M63" s="62"/>
      <c r="N63" s="62"/>
      <c r="O63" s="62"/>
      <c r="P63" s="62"/>
    </row>
    <row r="64" spans="1:16" x14ac:dyDescent="0.25">
      <c r="A64" s="48"/>
      <c r="B64" s="64"/>
      <c r="C64" s="63"/>
      <c r="D64" s="63"/>
      <c r="E64" s="65"/>
      <c r="F64" s="63"/>
      <c r="G64" s="65"/>
      <c r="H64" s="63"/>
      <c r="I64" s="62"/>
      <c r="J64" s="62"/>
      <c r="K64" s="62"/>
      <c r="L64" s="62"/>
      <c r="M64" s="62"/>
      <c r="N64" s="62"/>
      <c r="O64" s="62"/>
      <c r="P64" s="62"/>
    </row>
    <row r="65" spans="1:16" x14ac:dyDescent="0.25">
      <c r="A65" s="48"/>
      <c r="B65" s="66" t="s">
        <v>2647</v>
      </c>
      <c r="C65" s="63"/>
      <c r="D65" s="63"/>
      <c r="E65" s="65"/>
      <c r="F65" s="63"/>
      <c r="G65" s="65"/>
      <c r="H65" s="63"/>
      <c r="I65" s="62"/>
      <c r="J65" s="62"/>
      <c r="K65" s="62"/>
      <c r="L65" s="62"/>
      <c r="M65" s="62"/>
      <c r="N65" s="62"/>
      <c r="O65" s="62"/>
      <c r="P65" s="62"/>
    </row>
    <row r="66" spans="1:16" ht="26.4" x14ac:dyDescent="0.25">
      <c r="A66" s="48">
        <v>1</v>
      </c>
      <c r="B66" s="64" t="s">
        <v>2512</v>
      </c>
      <c r="C66" s="63" t="s">
        <v>2513</v>
      </c>
      <c r="D66" s="63" t="s">
        <v>2514</v>
      </c>
      <c r="E66" s="65"/>
      <c r="F66" s="63" t="s">
        <v>1161</v>
      </c>
      <c r="G66" s="65">
        <v>16</v>
      </c>
      <c r="H66" s="63">
        <v>128</v>
      </c>
      <c r="I66" s="62"/>
      <c r="J66" s="62"/>
      <c r="K66" s="62"/>
      <c r="L66" s="62"/>
      <c r="M66" s="62"/>
      <c r="N66" s="62"/>
      <c r="O66" s="62"/>
      <c r="P66" s="62"/>
    </row>
    <row r="67" spans="1:16" ht="27.75" customHeight="1" x14ac:dyDescent="0.25">
      <c r="A67" s="48">
        <v>2</v>
      </c>
      <c r="B67" s="71" t="s">
        <v>2516</v>
      </c>
      <c r="C67" s="63" t="s">
        <v>2513</v>
      </c>
      <c r="D67" s="63" t="s">
        <v>2517</v>
      </c>
      <c r="E67" s="65"/>
      <c r="F67" s="63" t="s">
        <v>1161</v>
      </c>
      <c r="G67" s="65">
        <v>20</v>
      </c>
      <c r="H67" s="63">
        <v>1.66</v>
      </c>
      <c r="I67" s="62"/>
      <c r="J67" s="62"/>
      <c r="K67" s="62"/>
      <c r="L67" s="62"/>
      <c r="M67" s="62"/>
      <c r="N67" s="62"/>
      <c r="O67" s="62"/>
      <c r="P67" s="62"/>
    </row>
    <row r="68" spans="1:16" ht="26.4" x14ac:dyDescent="0.25">
      <c r="A68" s="48">
        <v>3</v>
      </c>
      <c r="B68" s="64" t="s">
        <v>2648</v>
      </c>
      <c r="C68" s="63" t="s">
        <v>2513</v>
      </c>
      <c r="D68" s="63" t="s">
        <v>2520</v>
      </c>
      <c r="E68" s="65"/>
      <c r="F68" s="63" t="s">
        <v>1161</v>
      </c>
      <c r="G68" s="65">
        <v>24</v>
      </c>
      <c r="H68" s="63">
        <v>2.39</v>
      </c>
      <c r="I68" s="62"/>
      <c r="J68" s="62"/>
      <c r="K68" s="62"/>
      <c r="L68" s="62"/>
      <c r="M68" s="62"/>
      <c r="N68" s="62"/>
      <c r="O68" s="62"/>
      <c r="P68" s="62"/>
    </row>
    <row r="69" spans="1:16" ht="26.4" x14ac:dyDescent="0.25">
      <c r="A69" s="48">
        <v>4</v>
      </c>
      <c r="B69" s="64" t="s">
        <v>2649</v>
      </c>
      <c r="C69" s="63" t="s">
        <v>2513</v>
      </c>
      <c r="D69" s="63" t="s">
        <v>2523</v>
      </c>
      <c r="E69" s="65"/>
      <c r="F69" s="63" t="s">
        <v>1161</v>
      </c>
      <c r="G69" s="65">
        <v>4</v>
      </c>
      <c r="H69" s="63">
        <v>3.09</v>
      </c>
      <c r="I69" s="62"/>
      <c r="J69" s="62"/>
      <c r="K69" s="62"/>
      <c r="L69" s="62"/>
      <c r="M69" s="62"/>
      <c r="N69" s="62"/>
      <c r="O69" s="62"/>
      <c r="P69" s="62"/>
    </row>
    <row r="70" spans="1:16" ht="26.4" x14ac:dyDescent="0.25">
      <c r="A70" s="48">
        <v>5</v>
      </c>
      <c r="B70" s="64" t="s">
        <v>2650</v>
      </c>
      <c r="C70" s="63" t="s">
        <v>2513</v>
      </c>
      <c r="D70" s="63" t="s">
        <v>2526</v>
      </c>
      <c r="E70" s="65"/>
      <c r="F70" s="63" t="s">
        <v>1161</v>
      </c>
      <c r="G70" s="65">
        <v>15</v>
      </c>
      <c r="H70" s="63">
        <v>3.84</v>
      </c>
      <c r="I70" s="62"/>
      <c r="J70" s="62"/>
      <c r="K70" s="62"/>
      <c r="L70" s="62"/>
      <c r="M70" s="62"/>
      <c r="N70" s="62"/>
      <c r="O70" s="62"/>
      <c r="P70" s="62"/>
    </row>
    <row r="71" spans="1:16" ht="26.4" x14ac:dyDescent="0.25">
      <c r="A71" s="48">
        <v>6</v>
      </c>
      <c r="B71" s="64" t="s">
        <v>2528</v>
      </c>
      <c r="C71" s="63" t="s">
        <v>2513</v>
      </c>
      <c r="D71" s="63" t="s">
        <v>2529</v>
      </c>
      <c r="E71" s="65"/>
      <c r="F71" s="63" t="s">
        <v>1161</v>
      </c>
      <c r="G71" s="65">
        <v>89</v>
      </c>
      <c r="H71" s="63">
        <v>4.88</v>
      </c>
      <c r="I71" s="62"/>
      <c r="J71" s="62"/>
      <c r="K71" s="62"/>
      <c r="L71" s="62"/>
      <c r="M71" s="62"/>
      <c r="N71" s="62"/>
      <c r="O71" s="62"/>
      <c r="P71" s="62"/>
    </row>
    <row r="72" spans="1:16" ht="26.4" x14ac:dyDescent="0.25">
      <c r="A72" s="48">
        <v>7</v>
      </c>
      <c r="B72" s="64" t="s">
        <v>2651</v>
      </c>
      <c r="C72" s="63" t="s">
        <v>2513</v>
      </c>
      <c r="D72" s="63" t="s">
        <v>2532</v>
      </c>
      <c r="E72" s="65"/>
      <c r="F72" s="63" t="s">
        <v>1161</v>
      </c>
      <c r="G72" s="65">
        <v>5</v>
      </c>
      <c r="H72" s="63">
        <v>7.05</v>
      </c>
      <c r="I72" s="62"/>
      <c r="J72" s="62"/>
      <c r="K72" s="62"/>
      <c r="L72" s="62"/>
      <c r="M72" s="62"/>
      <c r="N72" s="62"/>
      <c r="O72" s="62"/>
      <c r="P72" s="62"/>
    </row>
    <row r="73" spans="1:16" ht="26.4" x14ac:dyDescent="0.25">
      <c r="A73" s="48">
        <v>8</v>
      </c>
      <c r="B73" s="64" t="s">
        <v>2536</v>
      </c>
      <c r="C73" s="63" t="s">
        <v>2537</v>
      </c>
      <c r="D73" s="63" t="s">
        <v>2538</v>
      </c>
      <c r="E73" s="65"/>
      <c r="F73" s="63" t="s">
        <v>1161</v>
      </c>
      <c r="G73" s="65">
        <v>36</v>
      </c>
      <c r="H73" s="63"/>
      <c r="I73" s="62"/>
      <c r="J73" s="62"/>
      <c r="K73" s="62"/>
      <c r="L73" s="62"/>
      <c r="M73" s="62"/>
      <c r="N73" s="62"/>
      <c r="O73" s="62"/>
      <c r="P73" s="62"/>
    </row>
    <row r="74" spans="1:16" ht="26.4" x14ac:dyDescent="0.25">
      <c r="A74" s="48">
        <v>9</v>
      </c>
      <c r="B74" s="64" t="s">
        <v>2652</v>
      </c>
      <c r="C74" s="63" t="s">
        <v>2537</v>
      </c>
      <c r="D74" s="63" t="s">
        <v>2540</v>
      </c>
      <c r="E74" s="65"/>
      <c r="F74" s="63" t="s">
        <v>1161</v>
      </c>
      <c r="G74" s="65">
        <v>15</v>
      </c>
      <c r="H74" s="63"/>
      <c r="I74" s="62"/>
      <c r="J74" s="62"/>
      <c r="K74" s="62"/>
      <c r="L74" s="62"/>
      <c r="M74" s="62"/>
      <c r="N74" s="62"/>
      <c r="O74" s="62"/>
      <c r="P74" s="62"/>
    </row>
    <row r="75" spans="1:16" ht="26.4" x14ac:dyDescent="0.25">
      <c r="A75" s="48">
        <v>10</v>
      </c>
      <c r="B75" s="64" t="s">
        <v>2653</v>
      </c>
      <c r="C75" s="63" t="s">
        <v>2537</v>
      </c>
      <c r="D75" s="63" t="s">
        <v>2654</v>
      </c>
      <c r="E75" s="65"/>
      <c r="F75" s="63" t="s">
        <v>1161</v>
      </c>
      <c r="G75" s="65">
        <v>3</v>
      </c>
      <c r="H75" s="63"/>
      <c r="I75" s="62"/>
      <c r="J75" s="62"/>
      <c r="K75" s="62"/>
      <c r="L75" s="62"/>
      <c r="M75" s="62"/>
      <c r="N75" s="62"/>
      <c r="O75" s="62"/>
      <c r="P75" s="62"/>
    </row>
    <row r="76" spans="1:16" x14ac:dyDescent="0.25">
      <c r="A76" s="48">
        <v>11</v>
      </c>
      <c r="B76" s="64" t="s">
        <v>2655</v>
      </c>
      <c r="C76" s="53"/>
      <c r="D76" s="63"/>
      <c r="E76" s="65"/>
      <c r="F76" s="63" t="s">
        <v>2146</v>
      </c>
      <c r="G76" s="65">
        <v>1</v>
      </c>
      <c r="H76" s="63"/>
      <c r="I76" s="62"/>
      <c r="J76" s="62"/>
      <c r="K76" s="62"/>
      <c r="L76" s="62"/>
      <c r="M76" s="62"/>
      <c r="N76" s="62"/>
      <c r="O76" s="62"/>
      <c r="P76" s="62"/>
    </row>
    <row r="77" spans="1:16" x14ac:dyDescent="0.25">
      <c r="A77" s="48">
        <v>12</v>
      </c>
      <c r="B77" s="64" t="s">
        <v>2656</v>
      </c>
      <c r="C77" s="65" t="s">
        <v>2543</v>
      </c>
      <c r="D77" s="63" t="s">
        <v>2544</v>
      </c>
      <c r="E77" s="65"/>
      <c r="F77" s="63" t="s">
        <v>57</v>
      </c>
      <c r="G77" s="65">
        <v>1</v>
      </c>
      <c r="H77" s="63"/>
      <c r="I77" s="62"/>
      <c r="J77" s="62"/>
      <c r="K77" s="62"/>
      <c r="L77" s="62"/>
      <c r="M77" s="62"/>
      <c r="N77" s="62"/>
      <c r="O77" s="62"/>
      <c r="P77" s="62"/>
    </row>
    <row r="78" spans="1:16" ht="26.4" x14ac:dyDescent="0.25">
      <c r="A78" s="48">
        <v>13</v>
      </c>
      <c r="B78" s="64" t="s">
        <v>2545</v>
      </c>
      <c r="C78" s="65" t="s">
        <v>2543</v>
      </c>
      <c r="D78" s="63" t="s">
        <v>2544</v>
      </c>
      <c r="E78" s="65"/>
      <c r="F78" s="63" t="s">
        <v>57</v>
      </c>
      <c r="G78" s="65">
        <v>1</v>
      </c>
      <c r="H78" s="63"/>
      <c r="I78" s="62"/>
      <c r="J78" s="62"/>
      <c r="K78" s="62"/>
      <c r="L78" s="62"/>
      <c r="M78" s="62"/>
      <c r="N78" s="62"/>
      <c r="O78" s="62"/>
      <c r="P78" s="62"/>
    </row>
    <row r="79" spans="1:16" x14ac:dyDescent="0.25">
      <c r="A79" s="48">
        <v>14</v>
      </c>
      <c r="B79" s="64" t="s">
        <v>2546</v>
      </c>
      <c r="C79" s="65" t="s">
        <v>2547</v>
      </c>
      <c r="D79" s="63" t="s">
        <v>2548</v>
      </c>
      <c r="E79" s="65"/>
      <c r="F79" s="63" t="s">
        <v>57</v>
      </c>
      <c r="G79" s="65">
        <v>1</v>
      </c>
      <c r="H79" s="63"/>
      <c r="I79" s="62"/>
      <c r="J79" s="62"/>
      <c r="K79" s="62"/>
      <c r="L79" s="62"/>
      <c r="M79" s="62"/>
      <c r="N79" s="62"/>
      <c r="O79" s="62"/>
      <c r="P79" s="62"/>
    </row>
    <row r="80" spans="1:16" ht="26.4" x14ac:dyDescent="0.25">
      <c r="A80" s="48">
        <v>15</v>
      </c>
      <c r="B80" s="64" t="s">
        <v>2549</v>
      </c>
      <c r="C80" s="65" t="s">
        <v>2550</v>
      </c>
      <c r="D80" s="63" t="s">
        <v>2551</v>
      </c>
      <c r="E80" s="65"/>
      <c r="F80" s="63" t="s">
        <v>57</v>
      </c>
      <c r="G80" s="65">
        <v>1</v>
      </c>
      <c r="H80" s="63"/>
      <c r="I80" s="62"/>
      <c r="J80" s="62"/>
      <c r="K80" s="62"/>
      <c r="L80" s="62"/>
      <c r="M80" s="62"/>
      <c r="N80" s="62"/>
      <c r="O80" s="62"/>
      <c r="P80" s="62"/>
    </row>
    <row r="81" spans="1:16" ht="26.4" x14ac:dyDescent="0.25">
      <c r="A81" s="48">
        <v>16</v>
      </c>
      <c r="B81" s="64" t="s">
        <v>2552</v>
      </c>
      <c r="C81" s="65" t="s">
        <v>2537</v>
      </c>
      <c r="D81" s="63" t="s">
        <v>2657</v>
      </c>
      <c r="E81" s="65"/>
      <c r="F81" s="63" t="s">
        <v>57</v>
      </c>
      <c r="G81" s="65">
        <v>2</v>
      </c>
      <c r="H81" s="63"/>
      <c r="I81" s="62"/>
      <c r="J81" s="62"/>
      <c r="K81" s="62"/>
      <c r="L81" s="62"/>
      <c r="M81" s="62"/>
      <c r="N81" s="62"/>
      <c r="O81" s="62"/>
      <c r="P81" s="62"/>
    </row>
    <row r="82" spans="1:16" ht="26.4" x14ac:dyDescent="0.25">
      <c r="A82" s="48">
        <v>17</v>
      </c>
      <c r="B82" s="64" t="s">
        <v>2658</v>
      </c>
      <c r="C82" s="65" t="s">
        <v>2537</v>
      </c>
      <c r="D82" s="63" t="s">
        <v>2556</v>
      </c>
      <c r="E82" s="65"/>
      <c r="F82" s="63" t="s">
        <v>57</v>
      </c>
      <c r="G82" s="65">
        <v>2</v>
      </c>
      <c r="H82" s="63"/>
      <c r="I82" s="62"/>
      <c r="J82" s="62"/>
      <c r="K82" s="62"/>
      <c r="L82" s="62"/>
      <c r="M82" s="62"/>
      <c r="N82" s="62"/>
      <c r="O82" s="62"/>
      <c r="P82" s="62"/>
    </row>
    <row r="83" spans="1:16" ht="26.4" x14ac:dyDescent="0.25">
      <c r="A83" s="48">
        <v>18</v>
      </c>
      <c r="B83" s="64" t="s">
        <v>2659</v>
      </c>
      <c r="C83" s="65" t="s">
        <v>2537</v>
      </c>
      <c r="D83" s="63" t="s">
        <v>2660</v>
      </c>
      <c r="E83" s="65"/>
      <c r="F83" s="63" t="s">
        <v>57</v>
      </c>
      <c r="G83" s="65">
        <v>3</v>
      </c>
      <c r="H83" s="63"/>
      <c r="I83" s="62"/>
      <c r="J83" s="62"/>
      <c r="K83" s="62"/>
      <c r="L83" s="62"/>
      <c r="M83" s="62"/>
      <c r="N83" s="62"/>
      <c r="O83" s="62"/>
      <c r="P83" s="62"/>
    </row>
    <row r="84" spans="1:16" ht="26.4" x14ac:dyDescent="0.25">
      <c r="A84" s="48">
        <v>19</v>
      </c>
      <c r="B84" s="64" t="s">
        <v>2557</v>
      </c>
      <c r="C84" s="65" t="s">
        <v>2537</v>
      </c>
      <c r="D84" s="63" t="s">
        <v>2558</v>
      </c>
      <c r="E84" s="65"/>
      <c r="F84" s="63" t="s">
        <v>57</v>
      </c>
      <c r="G84" s="65">
        <v>10</v>
      </c>
      <c r="H84" s="63"/>
      <c r="I84" s="62"/>
      <c r="J84" s="62"/>
      <c r="K84" s="62"/>
      <c r="L84" s="62"/>
      <c r="M84" s="62"/>
      <c r="N84" s="62"/>
      <c r="O84" s="62"/>
      <c r="P84" s="62"/>
    </row>
    <row r="85" spans="1:16" x14ac:dyDescent="0.25">
      <c r="A85" s="48">
        <v>20</v>
      </c>
      <c r="B85" s="64" t="s">
        <v>2661</v>
      </c>
      <c r="C85" s="65" t="s">
        <v>2537</v>
      </c>
      <c r="D85" s="63" t="s">
        <v>2662</v>
      </c>
      <c r="E85" s="65"/>
      <c r="F85" s="63" t="s">
        <v>57</v>
      </c>
      <c r="G85" s="65">
        <v>4</v>
      </c>
      <c r="H85" s="63"/>
      <c r="I85" s="62"/>
      <c r="J85" s="62"/>
      <c r="K85" s="62"/>
      <c r="L85" s="62"/>
      <c r="M85" s="62"/>
      <c r="N85" s="62"/>
      <c r="O85" s="62"/>
      <c r="P85" s="62"/>
    </row>
    <row r="86" spans="1:16" x14ac:dyDescent="0.25">
      <c r="A86" s="48">
        <v>21</v>
      </c>
      <c r="B86" s="64" t="s">
        <v>2663</v>
      </c>
      <c r="C86" s="65" t="s">
        <v>2537</v>
      </c>
      <c r="D86" s="63" t="s">
        <v>2562</v>
      </c>
      <c r="E86" s="65"/>
      <c r="F86" s="63" t="s">
        <v>57</v>
      </c>
      <c r="G86" s="65">
        <v>7</v>
      </c>
      <c r="H86" s="63"/>
      <c r="I86" s="62"/>
      <c r="J86" s="62"/>
      <c r="K86" s="62"/>
      <c r="L86" s="62"/>
      <c r="M86" s="62"/>
      <c r="N86" s="62"/>
      <c r="O86" s="62"/>
      <c r="P86" s="62"/>
    </row>
    <row r="87" spans="1:16" x14ac:dyDescent="0.25">
      <c r="A87" s="48">
        <v>22</v>
      </c>
      <c r="B87" s="64" t="s">
        <v>2664</v>
      </c>
      <c r="C87" s="65" t="s">
        <v>2537</v>
      </c>
      <c r="D87" s="63" t="s">
        <v>2564</v>
      </c>
      <c r="E87" s="65"/>
      <c r="F87" s="63" t="s">
        <v>57</v>
      </c>
      <c r="G87" s="65">
        <v>20</v>
      </c>
      <c r="H87" s="63"/>
      <c r="I87" s="62"/>
      <c r="J87" s="62"/>
      <c r="K87" s="62"/>
      <c r="L87" s="62"/>
      <c r="M87" s="62"/>
      <c r="N87" s="62"/>
      <c r="O87" s="62"/>
      <c r="P87" s="62"/>
    </row>
    <row r="88" spans="1:16" x14ac:dyDescent="0.25">
      <c r="A88" s="48"/>
      <c r="B88" s="64"/>
      <c r="C88" s="63"/>
      <c r="D88" s="63"/>
      <c r="E88" s="65"/>
      <c r="F88" s="63"/>
      <c r="G88" s="65"/>
      <c r="H88" s="63"/>
      <c r="I88" s="62"/>
      <c r="J88" s="62"/>
      <c r="K88" s="62"/>
      <c r="L88" s="62"/>
      <c r="M88" s="62"/>
      <c r="N88" s="62"/>
      <c r="O88" s="62"/>
      <c r="P88" s="62"/>
    </row>
    <row r="89" spans="1:16" x14ac:dyDescent="0.25">
      <c r="A89" s="48"/>
      <c r="B89" s="66" t="s">
        <v>2665</v>
      </c>
      <c r="C89" s="63"/>
      <c r="D89" s="63"/>
      <c r="E89" s="65"/>
      <c r="F89" s="63"/>
      <c r="G89" s="65"/>
      <c r="H89" s="63"/>
      <c r="I89" s="62"/>
      <c r="J89" s="62"/>
      <c r="K89" s="62"/>
      <c r="L89" s="62"/>
      <c r="M89" s="62"/>
      <c r="N89" s="62"/>
      <c r="O89" s="62"/>
      <c r="P89" s="62"/>
    </row>
    <row r="90" spans="1:16" ht="26.4" x14ac:dyDescent="0.25">
      <c r="A90" s="48">
        <v>1</v>
      </c>
      <c r="B90" s="71" t="s">
        <v>2572</v>
      </c>
      <c r="C90" s="65" t="s">
        <v>2573</v>
      </c>
      <c r="D90" s="63" t="s">
        <v>2574</v>
      </c>
      <c r="E90" s="65"/>
      <c r="F90" s="63" t="s">
        <v>57</v>
      </c>
      <c r="G90" s="65">
        <v>1</v>
      </c>
      <c r="H90" s="63"/>
      <c r="I90" s="62"/>
      <c r="J90" s="62"/>
      <c r="K90" s="62"/>
      <c r="L90" s="62"/>
      <c r="M90" s="62"/>
      <c r="N90" s="62"/>
      <c r="O90" s="62"/>
      <c r="P90" s="62"/>
    </row>
    <row r="91" spans="1:16" ht="26.4" x14ac:dyDescent="0.25">
      <c r="A91" s="48">
        <v>2</v>
      </c>
      <c r="B91" s="71" t="s">
        <v>2666</v>
      </c>
      <c r="C91" s="65" t="s">
        <v>2573</v>
      </c>
      <c r="D91" s="63" t="s">
        <v>2667</v>
      </c>
      <c r="E91" s="65"/>
      <c r="F91" s="63" t="s">
        <v>57</v>
      </c>
      <c r="G91" s="65">
        <v>1</v>
      </c>
      <c r="H91" s="63"/>
      <c r="I91" s="62"/>
      <c r="J91" s="62"/>
      <c r="K91" s="62"/>
      <c r="L91" s="62"/>
      <c r="M91" s="62"/>
      <c r="N91" s="62"/>
      <c r="O91" s="62"/>
      <c r="P91" s="62"/>
    </row>
    <row r="92" spans="1:16" ht="25.35" customHeight="1" x14ac:dyDescent="0.25">
      <c r="A92" s="48">
        <v>3</v>
      </c>
      <c r="B92" s="71" t="s">
        <v>2668</v>
      </c>
      <c r="C92" s="65" t="s">
        <v>2576</v>
      </c>
      <c r="D92" s="63" t="s">
        <v>2669</v>
      </c>
      <c r="E92" s="65"/>
      <c r="F92" s="63" t="s">
        <v>57</v>
      </c>
      <c r="G92" s="65">
        <v>1</v>
      </c>
      <c r="H92" s="63"/>
      <c r="I92" s="62"/>
      <c r="J92" s="62"/>
      <c r="K92" s="62"/>
      <c r="L92" s="62"/>
      <c r="M92" s="62"/>
      <c r="N92" s="62"/>
      <c r="O92" s="62"/>
      <c r="P92" s="62"/>
    </row>
    <row r="93" spans="1:16" ht="26.4" x14ac:dyDescent="0.25">
      <c r="A93" s="48">
        <v>4</v>
      </c>
      <c r="B93" s="71" t="s">
        <v>2670</v>
      </c>
      <c r="C93" s="65" t="s">
        <v>2579</v>
      </c>
      <c r="D93" s="63" t="s">
        <v>2671</v>
      </c>
      <c r="E93" s="65"/>
      <c r="F93" s="63" t="s">
        <v>57</v>
      </c>
      <c r="G93" s="65">
        <v>1</v>
      </c>
      <c r="H93" s="63"/>
      <c r="I93" s="62"/>
      <c r="J93" s="62"/>
      <c r="K93" s="62"/>
      <c r="L93" s="62"/>
      <c r="M93" s="62"/>
      <c r="N93" s="62"/>
      <c r="O93" s="62"/>
      <c r="P93" s="62"/>
    </row>
    <row r="94" spans="1:16" x14ac:dyDescent="0.25">
      <c r="A94" s="48">
        <v>5</v>
      </c>
      <c r="B94" s="71" t="s">
        <v>2672</v>
      </c>
      <c r="C94" s="65" t="s">
        <v>2582</v>
      </c>
      <c r="D94" s="63" t="s">
        <v>2583</v>
      </c>
      <c r="E94" s="65"/>
      <c r="F94" s="63" t="s">
        <v>57</v>
      </c>
      <c r="G94" s="65">
        <v>22</v>
      </c>
      <c r="H94" s="63">
        <v>0.75</v>
      </c>
      <c r="I94" s="62"/>
      <c r="J94" s="62"/>
      <c r="K94" s="62"/>
      <c r="L94" s="62"/>
      <c r="M94" s="62"/>
      <c r="N94" s="62"/>
      <c r="O94" s="62"/>
      <c r="P94" s="62"/>
    </row>
    <row r="95" spans="1:16" x14ac:dyDescent="0.25">
      <c r="A95" s="48">
        <v>6</v>
      </c>
      <c r="B95" s="71" t="s">
        <v>2584</v>
      </c>
      <c r="C95" s="65" t="s">
        <v>2582</v>
      </c>
      <c r="D95" s="98" t="s">
        <v>2585</v>
      </c>
      <c r="E95" s="65"/>
      <c r="F95" s="63" t="s">
        <v>57</v>
      </c>
      <c r="G95" s="65">
        <v>13</v>
      </c>
      <c r="H95" s="63">
        <v>0.9</v>
      </c>
      <c r="I95" s="62"/>
      <c r="J95" s="62"/>
      <c r="K95" s="62"/>
      <c r="L95" s="62"/>
      <c r="M95" s="62"/>
      <c r="N95" s="62"/>
      <c r="O95" s="62"/>
      <c r="P95" s="62"/>
    </row>
    <row r="96" spans="1:16" x14ac:dyDescent="0.25">
      <c r="A96" s="48">
        <v>7</v>
      </c>
      <c r="B96" s="71" t="s">
        <v>2673</v>
      </c>
      <c r="C96" s="65" t="s">
        <v>2582</v>
      </c>
      <c r="D96" s="63" t="s">
        <v>2587</v>
      </c>
      <c r="E96" s="65"/>
      <c r="F96" s="63" t="s">
        <v>57</v>
      </c>
      <c r="G96" s="65">
        <v>6</v>
      </c>
      <c r="H96" s="63">
        <v>1.4</v>
      </c>
      <c r="I96" s="62"/>
      <c r="J96" s="62"/>
      <c r="K96" s="62"/>
      <c r="L96" s="62"/>
      <c r="M96" s="62"/>
      <c r="N96" s="62"/>
      <c r="O96" s="62"/>
      <c r="P96" s="62"/>
    </row>
    <row r="97" spans="1:16" x14ac:dyDescent="0.25">
      <c r="A97" s="48">
        <v>8</v>
      </c>
      <c r="B97" s="71" t="s">
        <v>2589</v>
      </c>
      <c r="C97" s="65" t="s">
        <v>2582</v>
      </c>
      <c r="D97" s="98" t="s">
        <v>2590</v>
      </c>
      <c r="E97" s="65"/>
      <c r="F97" s="63" t="s">
        <v>57</v>
      </c>
      <c r="G97" s="65">
        <v>1</v>
      </c>
      <c r="H97" s="63">
        <v>4.1500000000000004</v>
      </c>
      <c r="I97" s="62"/>
      <c r="J97" s="62"/>
      <c r="K97" s="62"/>
      <c r="L97" s="62"/>
      <c r="M97" s="62"/>
      <c r="N97" s="62"/>
      <c r="O97" s="62"/>
      <c r="P97" s="62"/>
    </row>
    <row r="98" spans="1:16" x14ac:dyDescent="0.25">
      <c r="A98" s="48">
        <v>9</v>
      </c>
      <c r="B98" s="64" t="s">
        <v>2591</v>
      </c>
      <c r="C98" s="65"/>
      <c r="D98" s="98" t="s">
        <v>2592</v>
      </c>
      <c r="E98" s="65"/>
      <c r="F98" s="63" t="s">
        <v>1250</v>
      </c>
      <c r="G98" s="65">
        <v>128</v>
      </c>
      <c r="H98" s="63"/>
      <c r="I98" s="62"/>
      <c r="J98" s="62"/>
      <c r="K98" s="62"/>
      <c r="L98" s="62"/>
      <c r="M98" s="62"/>
      <c r="N98" s="62"/>
      <c r="O98" s="62"/>
      <c r="P98" s="62"/>
    </row>
    <row r="99" spans="1:16" x14ac:dyDescent="0.25">
      <c r="A99" s="48">
        <v>10</v>
      </c>
      <c r="B99" s="64" t="s">
        <v>2674</v>
      </c>
      <c r="C99" s="65"/>
      <c r="D99" s="98" t="s">
        <v>2594</v>
      </c>
      <c r="E99" s="65"/>
      <c r="F99" s="63" t="s">
        <v>57</v>
      </c>
      <c r="G99" s="65">
        <v>3</v>
      </c>
      <c r="H99" s="63"/>
      <c r="I99" s="62"/>
      <c r="J99" s="62"/>
      <c r="K99" s="62"/>
      <c r="L99" s="62"/>
      <c r="M99" s="62"/>
      <c r="N99" s="62"/>
      <c r="O99" s="62"/>
      <c r="P99" s="62"/>
    </row>
    <row r="100" spans="1:16" x14ac:dyDescent="0.25">
      <c r="A100" s="48">
        <v>11</v>
      </c>
      <c r="B100" s="64" t="s">
        <v>2595</v>
      </c>
      <c r="C100" s="63"/>
      <c r="D100" s="98" t="s">
        <v>2594</v>
      </c>
      <c r="E100" s="65"/>
      <c r="F100" s="63" t="s">
        <v>57</v>
      </c>
      <c r="G100" s="65">
        <v>15</v>
      </c>
      <c r="H100" s="63"/>
      <c r="I100" s="62"/>
      <c r="J100" s="62"/>
      <c r="K100" s="62"/>
      <c r="L100" s="62"/>
      <c r="M100" s="62"/>
      <c r="N100" s="62"/>
      <c r="O100" s="62"/>
      <c r="P100" s="62"/>
    </row>
    <row r="101" spans="1:16" x14ac:dyDescent="0.25">
      <c r="A101" s="48">
        <v>12</v>
      </c>
      <c r="B101" s="64" t="s">
        <v>2596</v>
      </c>
      <c r="C101" s="63"/>
      <c r="D101" s="98" t="s">
        <v>2594</v>
      </c>
      <c r="E101" s="65"/>
      <c r="F101" s="63" t="s">
        <v>57</v>
      </c>
      <c r="G101" s="65">
        <v>36</v>
      </c>
      <c r="H101" s="63"/>
      <c r="I101" s="62"/>
      <c r="J101" s="62"/>
      <c r="K101" s="62"/>
      <c r="L101" s="62"/>
      <c r="M101" s="62"/>
      <c r="N101" s="62"/>
      <c r="O101" s="62"/>
      <c r="P101" s="62"/>
    </row>
    <row r="102" spans="1:16" x14ac:dyDescent="0.25">
      <c r="A102" s="48">
        <v>13</v>
      </c>
      <c r="B102" s="64" t="s">
        <v>2597</v>
      </c>
      <c r="C102" s="63"/>
      <c r="D102" s="98" t="s">
        <v>2598</v>
      </c>
      <c r="E102" s="65"/>
      <c r="F102" s="63" t="s">
        <v>57</v>
      </c>
      <c r="G102" s="65">
        <v>54</v>
      </c>
      <c r="H102" s="63"/>
      <c r="I102" s="62"/>
      <c r="J102" s="62"/>
      <c r="K102" s="62"/>
      <c r="L102" s="62"/>
      <c r="M102" s="62"/>
      <c r="N102" s="62"/>
      <c r="O102" s="62"/>
      <c r="P102" s="62"/>
    </row>
    <row r="103" spans="1:16" x14ac:dyDescent="0.25">
      <c r="A103" s="48">
        <v>14</v>
      </c>
      <c r="B103" s="64" t="s">
        <v>2599</v>
      </c>
      <c r="C103" s="63"/>
      <c r="D103" s="98" t="s">
        <v>2600</v>
      </c>
      <c r="E103" s="65"/>
      <c r="F103" s="63" t="s">
        <v>57</v>
      </c>
      <c r="G103" s="65">
        <v>54</v>
      </c>
      <c r="H103" s="63"/>
      <c r="I103" s="62"/>
      <c r="J103" s="62"/>
      <c r="K103" s="62"/>
      <c r="L103" s="62"/>
      <c r="M103" s="62"/>
      <c r="N103" s="62"/>
      <c r="O103" s="62"/>
      <c r="P103" s="62"/>
    </row>
    <row r="104" spans="1:16" ht="26.4" x14ac:dyDescent="0.25">
      <c r="A104" s="48">
        <v>15</v>
      </c>
      <c r="B104" s="64" t="s">
        <v>2601</v>
      </c>
      <c r="C104" s="63" t="s">
        <v>2602</v>
      </c>
      <c r="D104" s="98" t="s">
        <v>2603</v>
      </c>
      <c r="E104" s="65"/>
      <c r="F104" s="63" t="s">
        <v>57</v>
      </c>
      <c r="G104" s="65">
        <v>17</v>
      </c>
      <c r="H104" s="63"/>
      <c r="I104" s="62"/>
      <c r="J104" s="62"/>
      <c r="K104" s="62"/>
      <c r="L104" s="62"/>
      <c r="M104" s="62"/>
      <c r="N104" s="62"/>
      <c r="O104" s="62"/>
      <c r="P104" s="62"/>
    </row>
    <row r="105" spans="1:16" x14ac:dyDescent="0.25">
      <c r="A105" s="48">
        <v>16</v>
      </c>
      <c r="B105" s="64" t="s">
        <v>2675</v>
      </c>
      <c r="C105" s="63" t="s">
        <v>2605</v>
      </c>
      <c r="D105" s="98" t="s">
        <v>2606</v>
      </c>
      <c r="E105" s="65"/>
      <c r="F105" s="63" t="s">
        <v>1161</v>
      </c>
      <c r="G105" s="65">
        <v>16</v>
      </c>
      <c r="H105" s="63"/>
      <c r="I105" s="62"/>
      <c r="J105" s="62"/>
      <c r="K105" s="62"/>
      <c r="L105" s="62"/>
      <c r="M105" s="62"/>
      <c r="N105" s="62"/>
      <c r="O105" s="62"/>
      <c r="P105" s="62"/>
    </row>
    <row r="106" spans="1:16" x14ac:dyDescent="0.25">
      <c r="A106" s="48">
        <v>17</v>
      </c>
      <c r="B106" s="64" t="s">
        <v>2676</v>
      </c>
      <c r="C106" s="63" t="s">
        <v>2605</v>
      </c>
      <c r="D106" s="98" t="s">
        <v>2608</v>
      </c>
      <c r="E106" s="65"/>
      <c r="F106" s="63" t="s">
        <v>1161</v>
      </c>
      <c r="G106" s="65">
        <v>20</v>
      </c>
      <c r="H106" s="63"/>
      <c r="I106" s="62"/>
      <c r="J106" s="62"/>
      <c r="K106" s="62"/>
      <c r="L106" s="62"/>
      <c r="M106" s="62"/>
      <c r="N106" s="62"/>
      <c r="O106" s="62"/>
      <c r="P106" s="62"/>
    </row>
    <row r="107" spans="1:16" x14ac:dyDescent="0.25">
      <c r="A107" s="48">
        <v>18</v>
      </c>
      <c r="B107" s="64" t="s">
        <v>2677</v>
      </c>
      <c r="C107" s="63" t="s">
        <v>2605</v>
      </c>
      <c r="D107" s="98" t="s">
        <v>2610</v>
      </c>
      <c r="E107" s="65"/>
      <c r="F107" s="63" t="s">
        <v>1161</v>
      </c>
      <c r="G107" s="65">
        <v>24</v>
      </c>
      <c r="H107" s="63"/>
      <c r="I107" s="62"/>
      <c r="J107" s="62"/>
      <c r="K107" s="62"/>
      <c r="L107" s="62"/>
      <c r="M107" s="62"/>
      <c r="N107" s="62"/>
      <c r="O107" s="62"/>
      <c r="P107" s="62"/>
    </row>
    <row r="108" spans="1:16" x14ac:dyDescent="0.25">
      <c r="A108" s="48">
        <v>19</v>
      </c>
      <c r="B108" s="64" t="s">
        <v>2678</v>
      </c>
      <c r="C108" s="63" t="s">
        <v>2605</v>
      </c>
      <c r="D108" s="98" t="s">
        <v>2612</v>
      </c>
      <c r="E108" s="65"/>
      <c r="F108" s="63" t="s">
        <v>1161</v>
      </c>
      <c r="G108" s="65">
        <v>4</v>
      </c>
      <c r="H108" s="63"/>
      <c r="I108" s="62"/>
      <c r="J108" s="62"/>
      <c r="K108" s="62"/>
      <c r="L108" s="62"/>
      <c r="M108" s="62"/>
      <c r="N108" s="62"/>
      <c r="O108" s="62"/>
      <c r="P108" s="62"/>
    </row>
    <row r="109" spans="1:16" x14ac:dyDescent="0.25">
      <c r="A109" s="48">
        <v>20</v>
      </c>
      <c r="B109" s="64" t="s">
        <v>2679</v>
      </c>
      <c r="C109" s="63" t="s">
        <v>2605</v>
      </c>
      <c r="D109" s="98" t="s">
        <v>2614</v>
      </c>
      <c r="E109" s="65"/>
      <c r="F109" s="63" t="s">
        <v>1161</v>
      </c>
      <c r="G109" s="65">
        <v>15</v>
      </c>
      <c r="H109" s="63"/>
      <c r="I109" s="62"/>
      <c r="J109" s="62"/>
      <c r="K109" s="62"/>
      <c r="L109" s="62"/>
      <c r="M109" s="62"/>
      <c r="N109" s="62"/>
      <c r="O109" s="62"/>
      <c r="P109" s="62"/>
    </row>
    <row r="110" spans="1:16" x14ac:dyDescent="0.25">
      <c r="A110" s="48">
        <v>21</v>
      </c>
      <c r="B110" s="64" t="s">
        <v>2680</v>
      </c>
      <c r="C110" s="63" t="s">
        <v>2605</v>
      </c>
      <c r="D110" s="98" t="s">
        <v>2616</v>
      </c>
      <c r="E110" s="65"/>
      <c r="F110" s="63" t="s">
        <v>1161</v>
      </c>
      <c r="G110" s="65">
        <v>89</v>
      </c>
      <c r="H110" s="63"/>
      <c r="I110" s="62"/>
      <c r="J110" s="62"/>
      <c r="K110" s="62"/>
      <c r="L110" s="62"/>
      <c r="M110" s="62"/>
      <c r="N110" s="62"/>
      <c r="O110" s="62"/>
      <c r="P110" s="62"/>
    </row>
    <row r="111" spans="1:16" x14ac:dyDescent="0.25">
      <c r="A111" s="48">
        <v>22</v>
      </c>
      <c r="B111" s="64" t="s">
        <v>2681</v>
      </c>
      <c r="C111" s="63" t="s">
        <v>2605</v>
      </c>
      <c r="D111" s="65" t="s">
        <v>2618</v>
      </c>
      <c r="E111" s="63"/>
      <c r="F111" s="63" t="s">
        <v>1161</v>
      </c>
      <c r="G111" s="63">
        <v>5</v>
      </c>
      <c r="H111" s="63"/>
      <c r="I111" s="62"/>
      <c r="J111" s="62"/>
      <c r="K111" s="62"/>
      <c r="L111" s="62"/>
      <c r="M111" s="62"/>
      <c r="N111" s="62"/>
      <c r="O111" s="62"/>
      <c r="P111" s="62"/>
    </row>
    <row r="112" spans="1:16" x14ac:dyDescent="0.25">
      <c r="A112" s="65"/>
      <c r="B112" s="64"/>
      <c r="C112" s="63"/>
      <c r="D112" s="65"/>
      <c r="E112" s="63"/>
      <c r="F112" s="63"/>
      <c r="G112" s="63"/>
      <c r="H112" s="63"/>
      <c r="I112" s="62"/>
      <c r="J112" s="62"/>
      <c r="K112" s="62"/>
      <c r="L112" s="62"/>
      <c r="M112" s="62"/>
      <c r="N112" s="62"/>
      <c r="O112" s="62"/>
      <c r="P112" s="62"/>
    </row>
    <row r="113" spans="1:16" ht="13.8" x14ac:dyDescent="0.25">
      <c r="A113" s="99"/>
      <c r="B113" s="100" t="s">
        <v>2682</v>
      </c>
      <c r="C113" s="101"/>
      <c r="D113" s="99"/>
      <c r="E113" s="101"/>
      <c r="F113" s="101"/>
      <c r="G113" s="101"/>
      <c r="H113" s="101"/>
      <c r="I113" s="102"/>
      <c r="J113" s="62"/>
      <c r="K113" s="62"/>
      <c r="L113" s="62"/>
      <c r="M113" s="62"/>
      <c r="N113" s="62"/>
      <c r="O113" s="62"/>
      <c r="P113" s="62"/>
    </row>
    <row r="114" spans="1:16" ht="26.4" x14ac:dyDescent="0.25">
      <c r="A114" s="48">
        <v>1</v>
      </c>
      <c r="B114" s="64" t="s">
        <v>2683</v>
      </c>
      <c r="C114" s="103"/>
      <c r="D114" s="103" t="s">
        <v>2684</v>
      </c>
      <c r="E114" s="103"/>
      <c r="F114" s="103" t="s">
        <v>57</v>
      </c>
      <c r="G114" s="103">
        <v>1</v>
      </c>
      <c r="H114" s="103"/>
      <c r="I114" s="62"/>
      <c r="J114" s="62"/>
      <c r="K114" s="62"/>
      <c r="L114" s="62"/>
      <c r="M114" s="62"/>
      <c r="N114" s="62"/>
      <c r="O114" s="62"/>
      <c r="P114" s="62"/>
    </row>
    <row r="115" spans="1:16" x14ac:dyDescent="0.25">
      <c r="A115" s="48">
        <v>2</v>
      </c>
      <c r="B115" s="64" t="s">
        <v>2685</v>
      </c>
      <c r="C115" s="103" t="s">
        <v>2686</v>
      </c>
      <c r="D115" s="103"/>
      <c r="E115" s="103"/>
      <c r="F115" s="103" t="s">
        <v>57</v>
      </c>
      <c r="G115" s="103">
        <v>1</v>
      </c>
      <c r="H115" s="103"/>
      <c r="I115" s="62"/>
      <c r="J115" s="62"/>
      <c r="K115" s="62"/>
      <c r="L115" s="62"/>
      <c r="M115" s="62"/>
      <c r="N115" s="62"/>
      <c r="O115" s="62"/>
      <c r="P115" s="62"/>
    </row>
    <row r="116" spans="1:16" ht="26.4" x14ac:dyDescent="0.25">
      <c r="A116" s="48">
        <v>3</v>
      </c>
      <c r="B116" s="64" t="s">
        <v>2687</v>
      </c>
      <c r="C116" s="103" t="s">
        <v>2573</v>
      </c>
      <c r="D116" s="103" t="s">
        <v>2688</v>
      </c>
      <c r="E116" s="103"/>
      <c r="F116" s="103" t="s">
        <v>57</v>
      </c>
      <c r="G116" s="103">
        <v>3</v>
      </c>
      <c r="H116" s="103"/>
      <c r="I116" s="62"/>
      <c r="J116" s="62"/>
      <c r="K116" s="62"/>
      <c r="L116" s="62"/>
      <c r="M116" s="62"/>
      <c r="N116" s="62"/>
      <c r="O116" s="62"/>
      <c r="P116" s="62"/>
    </row>
    <row r="117" spans="1:16" ht="26.4" x14ac:dyDescent="0.25">
      <c r="A117" s="48">
        <v>4</v>
      </c>
      <c r="B117" s="64" t="s">
        <v>2689</v>
      </c>
      <c r="C117" s="103" t="s">
        <v>2573</v>
      </c>
      <c r="D117" s="103" t="s">
        <v>2690</v>
      </c>
      <c r="E117" s="103"/>
      <c r="F117" s="103" t="s">
        <v>57</v>
      </c>
      <c r="G117" s="103">
        <v>3</v>
      </c>
      <c r="H117" s="103"/>
      <c r="I117" s="62"/>
      <c r="J117" s="62"/>
      <c r="K117" s="62"/>
      <c r="L117" s="62"/>
      <c r="M117" s="62"/>
      <c r="N117" s="62"/>
      <c r="O117" s="62"/>
      <c r="P117" s="62"/>
    </row>
    <row r="118" spans="1:16" ht="26.4" x14ac:dyDescent="0.25">
      <c r="A118" s="48">
        <v>5</v>
      </c>
      <c r="B118" s="64" t="s">
        <v>2691</v>
      </c>
      <c r="C118" s="103" t="s">
        <v>2692</v>
      </c>
      <c r="D118" s="103"/>
      <c r="E118" s="103"/>
      <c r="F118" s="103" t="s">
        <v>57</v>
      </c>
      <c r="G118" s="103">
        <v>1</v>
      </c>
      <c r="H118" s="103">
        <v>0.16500000000000001</v>
      </c>
      <c r="I118" s="62"/>
      <c r="J118" s="62"/>
      <c r="K118" s="62"/>
      <c r="L118" s="62"/>
      <c r="M118" s="62"/>
      <c r="N118" s="62"/>
      <c r="O118" s="62"/>
      <c r="P118" s="62"/>
    </row>
    <row r="119" spans="1:16" x14ac:dyDescent="0.25">
      <c r="A119" s="48">
        <v>6</v>
      </c>
      <c r="B119" s="64" t="s">
        <v>2693</v>
      </c>
      <c r="C119" s="103" t="s">
        <v>2694</v>
      </c>
      <c r="D119" s="103" t="s">
        <v>2695</v>
      </c>
      <c r="E119" s="103"/>
      <c r="F119" s="103" t="s">
        <v>57</v>
      </c>
      <c r="G119" s="103">
        <v>1</v>
      </c>
      <c r="H119" s="103">
        <v>2.1</v>
      </c>
      <c r="I119" s="62"/>
      <c r="J119" s="62"/>
      <c r="K119" s="62"/>
      <c r="L119" s="62"/>
      <c r="M119" s="62"/>
      <c r="N119" s="62"/>
      <c r="O119" s="62"/>
      <c r="P119" s="62"/>
    </row>
    <row r="120" spans="1:16" x14ac:dyDescent="0.25">
      <c r="A120" s="48">
        <v>7</v>
      </c>
      <c r="B120" s="64" t="s">
        <v>2696</v>
      </c>
      <c r="C120" s="103" t="s">
        <v>2697</v>
      </c>
      <c r="D120" s="103"/>
      <c r="E120" s="103"/>
      <c r="F120" s="103" t="s">
        <v>57</v>
      </c>
      <c r="G120" s="103">
        <v>1</v>
      </c>
      <c r="H120" s="103">
        <v>2.1</v>
      </c>
      <c r="I120" s="62"/>
      <c r="J120" s="62"/>
      <c r="K120" s="62"/>
      <c r="L120" s="62"/>
      <c r="M120" s="62"/>
      <c r="N120" s="62"/>
      <c r="O120" s="62"/>
      <c r="P120" s="62"/>
    </row>
    <row r="121" spans="1:16" ht="26.4" x14ac:dyDescent="0.25">
      <c r="A121" s="48">
        <v>8</v>
      </c>
      <c r="B121" s="64" t="s">
        <v>2512</v>
      </c>
      <c r="C121" s="103" t="s">
        <v>1595</v>
      </c>
      <c r="D121" s="103" t="s">
        <v>2514</v>
      </c>
      <c r="E121" s="103"/>
      <c r="F121" s="103" t="s">
        <v>1161</v>
      </c>
      <c r="G121" s="103">
        <v>0.2</v>
      </c>
      <c r="H121" s="103">
        <v>1.28</v>
      </c>
      <c r="I121" s="62"/>
      <c r="J121" s="62"/>
      <c r="K121" s="62"/>
      <c r="L121" s="62"/>
      <c r="M121" s="62"/>
      <c r="N121" s="62"/>
      <c r="O121" s="62"/>
      <c r="P121" s="62"/>
    </row>
    <row r="122" spans="1:16" ht="26.4" x14ac:dyDescent="0.25">
      <c r="A122" s="48">
        <v>9</v>
      </c>
      <c r="B122" s="64" t="s">
        <v>2528</v>
      </c>
      <c r="C122" s="103" t="s">
        <v>1595</v>
      </c>
      <c r="D122" s="103" t="s">
        <v>2529</v>
      </c>
      <c r="E122" s="103"/>
      <c r="F122" s="103" t="s">
        <v>1161</v>
      </c>
      <c r="G122" s="103">
        <v>0.1</v>
      </c>
      <c r="H122" s="103">
        <v>3.09</v>
      </c>
      <c r="I122" s="62"/>
      <c r="J122" s="62"/>
      <c r="K122" s="62"/>
      <c r="L122" s="62"/>
      <c r="M122" s="62"/>
      <c r="N122" s="62"/>
      <c r="O122" s="62"/>
      <c r="P122" s="62"/>
    </row>
    <row r="123" spans="1:16" ht="26.4" x14ac:dyDescent="0.25">
      <c r="A123" s="48">
        <v>10</v>
      </c>
      <c r="B123" s="64" t="s">
        <v>2531</v>
      </c>
      <c r="C123" s="103" t="s">
        <v>1595</v>
      </c>
      <c r="D123" s="103" t="s">
        <v>2532</v>
      </c>
      <c r="E123" s="103"/>
      <c r="F123" s="103" t="s">
        <v>1161</v>
      </c>
      <c r="G123" s="103">
        <v>0.28599999999999998</v>
      </c>
      <c r="H123" s="103">
        <v>3.84</v>
      </c>
      <c r="I123" s="62"/>
      <c r="J123" s="62"/>
      <c r="K123" s="62"/>
      <c r="L123" s="62"/>
      <c r="M123" s="62"/>
      <c r="N123" s="62"/>
      <c r="O123" s="62"/>
      <c r="P123" s="62"/>
    </row>
    <row r="124" spans="1:16" ht="26.4" x14ac:dyDescent="0.25">
      <c r="A124" s="48">
        <v>11</v>
      </c>
      <c r="B124" s="64" t="s">
        <v>2698</v>
      </c>
      <c r="C124" s="103" t="s">
        <v>1595</v>
      </c>
      <c r="D124" s="103" t="s">
        <v>2699</v>
      </c>
      <c r="E124" s="103"/>
      <c r="F124" s="103" t="s">
        <v>1161</v>
      </c>
      <c r="G124" s="103">
        <v>3</v>
      </c>
      <c r="H124" s="103">
        <v>15.04</v>
      </c>
      <c r="I124" s="62"/>
      <c r="J124" s="62"/>
      <c r="K124" s="62"/>
      <c r="L124" s="62"/>
      <c r="M124" s="62"/>
      <c r="N124" s="62"/>
      <c r="O124" s="62"/>
      <c r="P124" s="62"/>
    </row>
    <row r="125" spans="1:16" x14ac:dyDescent="0.25">
      <c r="A125" s="48">
        <v>12</v>
      </c>
      <c r="B125" s="64" t="s">
        <v>2700</v>
      </c>
      <c r="C125" s="103"/>
      <c r="D125" s="103"/>
      <c r="E125" s="103"/>
      <c r="F125" s="103" t="s">
        <v>57</v>
      </c>
      <c r="G125" s="103">
        <v>2</v>
      </c>
      <c r="H125" s="103"/>
      <c r="I125" s="62"/>
      <c r="J125" s="62"/>
      <c r="K125" s="62"/>
      <c r="L125" s="62"/>
      <c r="M125" s="62"/>
      <c r="N125" s="62"/>
      <c r="O125" s="62"/>
      <c r="P125" s="62"/>
    </row>
    <row r="126" spans="1:16" ht="26.4" x14ac:dyDescent="0.25">
      <c r="A126" s="48">
        <v>13</v>
      </c>
      <c r="B126" s="64" t="s">
        <v>2701</v>
      </c>
      <c r="C126" s="103" t="s">
        <v>2579</v>
      </c>
      <c r="D126" s="103"/>
      <c r="E126" s="103"/>
      <c r="F126" s="103" t="s">
        <v>57</v>
      </c>
      <c r="G126" s="103">
        <v>1</v>
      </c>
      <c r="H126" s="103">
        <v>0.5</v>
      </c>
      <c r="I126" s="62"/>
      <c r="J126" s="62"/>
      <c r="K126" s="62"/>
      <c r="L126" s="62"/>
      <c r="M126" s="62"/>
      <c r="N126" s="62"/>
      <c r="O126" s="62"/>
      <c r="P126" s="62"/>
    </row>
    <row r="127" spans="1:16" x14ac:dyDescent="0.25">
      <c r="A127" s="48">
        <v>14</v>
      </c>
      <c r="B127" s="64" t="s">
        <v>2702</v>
      </c>
      <c r="C127" s="103" t="s">
        <v>2703</v>
      </c>
      <c r="D127" s="103"/>
      <c r="E127" s="103"/>
      <c r="F127" s="103" t="s">
        <v>1161</v>
      </c>
      <c r="G127" s="103">
        <v>6</v>
      </c>
      <c r="H127" s="103"/>
      <c r="I127" s="62"/>
      <c r="J127" s="62"/>
      <c r="K127" s="62"/>
      <c r="L127" s="62"/>
      <c r="M127" s="62"/>
      <c r="N127" s="62"/>
      <c r="O127" s="62"/>
      <c r="P127" s="62"/>
    </row>
    <row r="128" spans="1:16" x14ac:dyDescent="0.25">
      <c r="A128" s="65"/>
      <c r="B128" s="64"/>
      <c r="C128" s="63"/>
      <c r="D128" s="63"/>
      <c r="E128" s="65"/>
      <c r="F128" s="63"/>
      <c r="G128" s="63"/>
      <c r="H128" s="63"/>
      <c r="I128" s="62"/>
      <c r="J128" s="62"/>
      <c r="K128" s="62"/>
      <c r="L128" s="62"/>
      <c r="M128" s="62"/>
      <c r="N128" s="62"/>
      <c r="O128" s="62"/>
      <c r="P128" s="62"/>
    </row>
    <row r="129" spans="1:16" ht="13.8" x14ac:dyDescent="0.25">
      <c r="A129" s="65"/>
      <c r="B129" s="80" t="s">
        <v>2704</v>
      </c>
      <c r="C129" s="63"/>
      <c r="D129" s="63"/>
      <c r="E129" s="65"/>
      <c r="F129" s="63"/>
      <c r="G129" s="65"/>
      <c r="H129" s="63"/>
      <c r="I129" s="62"/>
      <c r="J129" s="62"/>
      <c r="K129" s="62"/>
      <c r="L129" s="62"/>
      <c r="M129" s="62"/>
      <c r="N129" s="62"/>
      <c r="O129" s="62"/>
      <c r="P129" s="62"/>
    </row>
    <row r="130" spans="1:16" ht="26.4" x14ac:dyDescent="0.25">
      <c r="A130" s="48">
        <v>1</v>
      </c>
      <c r="B130" s="64" t="s">
        <v>2683</v>
      </c>
      <c r="C130" s="103"/>
      <c r="D130" s="103" t="s">
        <v>2684</v>
      </c>
      <c r="E130" s="103"/>
      <c r="F130" s="103" t="s">
        <v>57</v>
      </c>
      <c r="G130" s="103">
        <v>1</v>
      </c>
      <c r="H130" s="103"/>
      <c r="I130" s="62"/>
      <c r="J130" s="62"/>
      <c r="K130" s="62"/>
      <c r="L130" s="62"/>
      <c r="M130" s="62"/>
      <c r="N130" s="62"/>
      <c r="O130" s="62"/>
      <c r="P130" s="62"/>
    </row>
    <row r="131" spans="1:16" x14ac:dyDescent="0.25">
      <c r="A131" s="48">
        <v>2</v>
      </c>
      <c r="B131" s="64" t="s">
        <v>2705</v>
      </c>
      <c r="C131" s="103" t="s">
        <v>2686</v>
      </c>
      <c r="D131" s="103"/>
      <c r="E131" s="103"/>
      <c r="F131" s="103" t="s">
        <v>57</v>
      </c>
      <c r="G131" s="104">
        <v>1</v>
      </c>
      <c r="H131" s="103"/>
      <c r="I131" s="62"/>
      <c r="J131" s="62"/>
      <c r="K131" s="62"/>
      <c r="L131" s="62"/>
      <c r="M131" s="62"/>
      <c r="N131" s="62"/>
      <c r="O131" s="62"/>
      <c r="P131" s="62"/>
    </row>
    <row r="132" spans="1:16" ht="26.4" x14ac:dyDescent="0.25">
      <c r="A132" s="48">
        <v>3</v>
      </c>
      <c r="B132" s="64" t="s">
        <v>2706</v>
      </c>
      <c r="C132" s="103" t="s">
        <v>2573</v>
      </c>
      <c r="D132" s="103" t="s">
        <v>2688</v>
      </c>
      <c r="E132" s="103"/>
      <c r="F132" s="103" t="s">
        <v>57</v>
      </c>
      <c r="G132" s="104">
        <v>3</v>
      </c>
      <c r="H132" s="103"/>
      <c r="I132" s="62"/>
      <c r="J132" s="62"/>
      <c r="K132" s="62"/>
      <c r="L132" s="62"/>
      <c r="M132" s="62"/>
      <c r="N132" s="62"/>
      <c r="O132" s="62"/>
      <c r="P132" s="62"/>
    </row>
    <row r="133" spans="1:16" ht="26.4" x14ac:dyDescent="0.25">
      <c r="A133" s="48">
        <v>4</v>
      </c>
      <c r="B133" s="64" t="s">
        <v>2707</v>
      </c>
      <c r="C133" s="103" t="s">
        <v>2692</v>
      </c>
      <c r="D133" s="103"/>
      <c r="E133" s="103"/>
      <c r="F133" s="103" t="s">
        <v>57</v>
      </c>
      <c r="G133" s="104">
        <v>1</v>
      </c>
      <c r="H133" s="103">
        <v>0.16500000000000001</v>
      </c>
      <c r="I133" s="62"/>
      <c r="J133" s="62"/>
      <c r="K133" s="62"/>
      <c r="L133" s="62"/>
      <c r="M133" s="62"/>
      <c r="N133" s="62"/>
      <c r="O133" s="62"/>
      <c r="P133" s="62"/>
    </row>
    <row r="134" spans="1:16" x14ac:dyDescent="0.25">
      <c r="A134" s="48">
        <v>5</v>
      </c>
      <c r="B134" s="64" t="s">
        <v>2693</v>
      </c>
      <c r="C134" s="103" t="s">
        <v>2694</v>
      </c>
      <c r="D134" s="103" t="s">
        <v>2695</v>
      </c>
      <c r="E134" s="103"/>
      <c r="F134" s="103" t="s">
        <v>57</v>
      </c>
      <c r="G134" s="104">
        <v>1</v>
      </c>
      <c r="H134" s="103">
        <v>2.1</v>
      </c>
      <c r="I134" s="62"/>
      <c r="J134" s="62"/>
      <c r="K134" s="62"/>
      <c r="L134" s="62"/>
      <c r="M134" s="62"/>
      <c r="N134" s="62"/>
      <c r="O134" s="62"/>
      <c r="P134" s="62"/>
    </row>
    <row r="135" spans="1:16" x14ac:dyDescent="0.25">
      <c r="A135" s="48">
        <v>6</v>
      </c>
      <c r="B135" s="64" t="s">
        <v>2696</v>
      </c>
      <c r="C135" s="103" t="s">
        <v>2697</v>
      </c>
      <c r="D135" s="103"/>
      <c r="E135" s="103"/>
      <c r="F135" s="103" t="s">
        <v>57</v>
      </c>
      <c r="G135" s="104">
        <v>1</v>
      </c>
      <c r="H135" s="103">
        <v>2.1</v>
      </c>
      <c r="I135" s="62"/>
      <c r="J135" s="62"/>
      <c r="K135" s="62"/>
      <c r="L135" s="62"/>
      <c r="M135" s="62"/>
      <c r="N135" s="62"/>
      <c r="O135" s="62"/>
      <c r="P135" s="62"/>
    </row>
    <row r="136" spans="1:16" ht="26.4" x14ac:dyDescent="0.25">
      <c r="A136" s="48">
        <v>7</v>
      </c>
      <c r="B136" s="64" t="s">
        <v>2512</v>
      </c>
      <c r="C136" s="103" t="s">
        <v>1595</v>
      </c>
      <c r="D136" s="103" t="s">
        <v>2514</v>
      </c>
      <c r="E136" s="103"/>
      <c r="F136" s="103" t="s">
        <v>1161</v>
      </c>
      <c r="G136" s="104">
        <v>0.2</v>
      </c>
      <c r="H136" s="103">
        <v>1.28</v>
      </c>
      <c r="I136" s="62"/>
      <c r="J136" s="62"/>
      <c r="K136" s="62"/>
      <c r="L136" s="62"/>
      <c r="M136" s="62"/>
      <c r="N136" s="62"/>
      <c r="O136" s="62"/>
      <c r="P136" s="62"/>
    </row>
    <row r="137" spans="1:16" ht="26.4" x14ac:dyDescent="0.25">
      <c r="A137" s="48">
        <v>8</v>
      </c>
      <c r="B137" s="64" t="s">
        <v>2528</v>
      </c>
      <c r="C137" s="103" t="s">
        <v>1595</v>
      </c>
      <c r="D137" s="103" t="s">
        <v>2529</v>
      </c>
      <c r="E137" s="103"/>
      <c r="F137" s="103" t="s">
        <v>1161</v>
      </c>
      <c r="G137" s="104">
        <v>0.1</v>
      </c>
      <c r="H137" s="103">
        <v>3.09</v>
      </c>
      <c r="I137" s="62"/>
      <c r="J137" s="62"/>
      <c r="K137" s="62"/>
      <c r="L137" s="62"/>
      <c r="M137" s="62"/>
      <c r="N137" s="62"/>
      <c r="O137" s="62"/>
      <c r="P137" s="62"/>
    </row>
    <row r="138" spans="1:16" ht="26.4" x14ac:dyDescent="0.25">
      <c r="A138" s="48">
        <v>9</v>
      </c>
      <c r="B138" s="64" t="s">
        <v>2531</v>
      </c>
      <c r="C138" s="103" t="s">
        <v>1595</v>
      </c>
      <c r="D138" s="103" t="s">
        <v>2532</v>
      </c>
      <c r="E138" s="103"/>
      <c r="F138" s="103" t="s">
        <v>1161</v>
      </c>
      <c r="G138" s="103">
        <v>0.28599999999999998</v>
      </c>
      <c r="H138" s="103">
        <v>3.84</v>
      </c>
      <c r="I138" s="62"/>
      <c r="J138" s="62"/>
      <c r="K138" s="62"/>
      <c r="L138" s="62"/>
      <c r="M138" s="62"/>
      <c r="N138" s="62"/>
      <c r="O138" s="62"/>
      <c r="P138" s="62"/>
    </row>
    <row r="139" spans="1:16" x14ac:dyDescent="0.25">
      <c r="A139" s="48">
        <v>10</v>
      </c>
      <c r="B139" s="64" t="s">
        <v>2700</v>
      </c>
      <c r="C139" s="103"/>
      <c r="D139" s="103"/>
      <c r="E139" s="103"/>
      <c r="F139" s="103" t="s">
        <v>57</v>
      </c>
      <c r="G139" s="103">
        <v>2</v>
      </c>
      <c r="H139" s="103"/>
      <c r="I139" s="62"/>
      <c r="J139" s="62"/>
      <c r="K139" s="62"/>
      <c r="L139" s="62"/>
      <c r="M139" s="62"/>
      <c r="N139" s="62"/>
      <c r="O139" s="62"/>
      <c r="P139" s="62"/>
    </row>
    <row r="140" spans="1:16" ht="26.4" x14ac:dyDescent="0.25">
      <c r="A140" s="48">
        <v>11</v>
      </c>
      <c r="B140" s="64" t="s">
        <v>2701</v>
      </c>
      <c r="C140" s="103" t="s">
        <v>2579</v>
      </c>
      <c r="D140" s="103" t="s">
        <v>2671</v>
      </c>
      <c r="E140" s="103"/>
      <c r="F140" s="103" t="s">
        <v>57</v>
      </c>
      <c r="G140" s="103">
        <v>1</v>
      </c>
      <c r="H140" s="103">
        <v>0.5</v>
      </c>
      <c r="I140" s="62"/>
      <c r="J140" s="62"/>
      <c r="K140" s="62"/>
      <c r="L140" s="62"/>
      <c r="M140" s="62"/>
      <c r="N140" s="62"/>
      <c r="O140" s="62"/>
      <c r="P140" s="62"/>
    </row>
    <row r="141" spans="1:16" x14ac:dyDescent="0.25">
      <c r="A141" s="48"/>
      <c r="B141" s="64"/>
      <c r="C141" s="63"/>
      <c r="D141" s="63"/>
      <c r="E141" s="63"/>
      <c r="F141" s="63"/>
      <c r="G141" s="63"/>
      <c r="H141" s="63"/>
      <c r="I141" s="62"/>
      <c r="J141" s="62"/>
      <c r="K141" s="62"/>
      <c r="L141" s="62"/>
      <c r="M141" s="62"/>
      <c r="N141" s="62"/>
      <c r="O141" s="62"/>
      <c r="P141" s="62"/>
    </row>
    <row r="142" spans="1:16" x14ac:dyDescent="0.25">
      <c r="A142" s="65"/>
      <c r="B142" s="66" t="s">
        <v>2708</v>
      </c>
      <c r="C142" s="63"/>
      <c r="D142" s="63"/>
      <c r="E142" s="63"/>
      <c r="F142" s="63"/>
      <c r="G142" s="63"/>
      <c r="H142" s="63"/>
      <c r="I142" s="62"/>
      <c r="J142" s="62"/>
      <c r="K142" s="62"/>
      <c r="L142" s="62"/>
      <c r="M142" s="62"/>
      <c r="N142" s="62"/>
      <c r="O142" s="62"/>
      <c r="P142" s="62"/>
    </row>
    <row r="143" spans="1:16" ht="26.4" x14ac:dyDescent="0.25">
      <c r="A143" s="48">
        <v>1</v>
      </c>
      <c r="B143" s="64" t="s">
        <v>2512</v>
      </c>
      <c r="C143" s="63" t="s">
        <v>2513</v>
      </c>
      <c r="D143" s="103" t="s">
        <v>2514</v>
      </c>
      <c r="E143" s="63"/>
      <c r="F143" s="63" t="s">
        <v>1161</v>
      </c>
      <c r="G143" s="63">
        <v>154</v>
      </c>
      <c r="H143" s="63">
        <v>1.28</v>
      </c>
      <c r="I143" s="62"/>
      <c r="J143" s="62"/>
      <c r="K143" s="62"/>
      <c r="L143" s="62"/>
      <c r="M143" s="62"/>
      <c r="N143" s="62"/>
      <c r="O143" s="62"/>
      <c r="P143" s="62"/>
    </row>
    <row r="144" spans="1:16" ht="26.4" x14ac:dyDescent="0.25">
      <c r="A144" s="48">
        <v>2</v>
      </c>
      <c r="B144" s="64" t="s">
        <v>2516</v>
      </c>
      <c r="C144" s="63" t="s">
        <v>2513</v>
      </c>
      <c r="D144" s="103" t="s">
        <v>2517</v>
      </c>
      <c r="E144" s="63"/>
      <c r="F144" s="63" t="s">
        <v>1161</v>
      </c>
      <c r="G144" s="63">
        <v>293</v>
      </c>
      <c r="H144" s="63">
        <v>1.66</v>
      </c>
      <c r="I144" s="62"/>
      <c r="J144" s="62"/>
      <c r="K144" s="62"/>
      <c r="L144" s="62"/>
      <c r="M144" s="62"/>
      <c r="N144" s="62"/>
      <c r="O144" s="62"/>
      <c r="P144" s="62"/>
    </row>
    <row r="145" spans="1:16" ht="26.4" x14ac:dyDescent="0.25">
      <c r="A145" s="48">
        <v>3</v>
      </c>
      <c r="B145" s="64" t="s">
        <v>2709</v>
      </c>
      <c r="C145" s="63" t="s">
        <v>2513</v>
      </c>
      <c r="D145" s="103" t="s">
        <v>2520</v>
      </c>
      <c r="E145" s="63"/>
      <c r="F145" s="63" t="s">
        <v>1161</v>
      </c>
      <c r="G145" s="63">
        <v>36</v>
      </c>
      <c r="H145" s="63">
        <v>2.39</v>
      </c>
      <c r="I145" s="62"/>
      <c r="J145" s="62"/>
      <c r="K145" s="62"/>
      <c r="L145" s="62"/>
      <c r="M145" s="62"/>
      <c r="N145" s="62"/>
      <c r="O145" s="62"/>
      <c r="P145" s="62"/>
    </row>
    <row r="146" spans="1:16" ht="26.4" x14ac:dyDescent="0.25">
      <c r="A146" s="48">
        <v>4</v>
      </c>
      <c r="B146" s="64" t="s">
        <v>2522</v>
      </c>
      <c r="C146" s="63" t="s">
        <v>2513</v>
      </c>
      <c r="D146" s="103" t="s">
        <v>2523</v>
      </c>
      <c r="E146" s="63"/>
      <c r="F146" s="63" t="s">
        <v>1161</v>
      </c>
      <c r="G146" s="63">
        <v>68</v>
      </c>
      <c r="H146" s="63">
        <v>3.09</v>
      </c>
      <c r="I146" s="62"/>
      <c r="J146" s="62"/>
      <c r="K146" s="62"/>
      <c r="L146" s="62"/>
      <c r="M146" s="62"/>
      <c r="N146" s="62"/>
      <c r="O146" s="62"/>
      <c r="P146" s="62"/>
    </row>
    <row r="147" spans="1:16" ht="26.4" x14ac:dyDescent="0.25">
      <c r="A147" s="48">
        <v>5</v>
      </c>
      <c r="B147" s="64" t="s">
        <v>2528</v>
      </c>
      <c r="C147" s="63" t="s">
        <v>2513</v>
      </c>
      <c r="D147" s="103" t="s">
        <v>2529</v>
      </c>
      <c r="E147" s="63"/>
      <c r="F147" s="63" t="s">
        <v>1161</v>
      </c>
      <c r="G147" s="63">
        <v>3</v>
      </c>
      <c r="H147" s="63">
        <v>4.88</v>
      </c>
      <c r="I147" s="62"/>
      <c r="J147" s="62"/>
      <c r="K147" s="62"/>
      <c r="L147" s="62"/>
      <c r="M147" s="62"/>
      <c r="N147" s="62"/>
      <c r="O147" s="62"/>
      <c r="P147" s="62"/>
    </row>
    <row r="148" spans="1:16" ht="26.4" x14ac:dyDescent="0.25">
      <c r="A148" s="48">
        <v>6</v>
      </c>
      <c r="B148" s="64" t="s">
        <v>2710</v>
      </c>
      <c r="C148" s="63" t="s">
        <v>2537</v>
      </c>
      <c r="D148" s="63" t="s">
        <v>2711</v>
      </c>
      <c r="E148" s="63"/>
      <c r="F148" s="63" t="s">
        <v>1161</v>
      </c>
      <c r="G148" s="63">
        <v>462</v>
      </c>
      <c r="H148" s="63"/>
      <c r="I148" s="62"/>
      <c r="J148" s="62"/>
      <c r="K148" s="62"/>
      <c r="L148" s="62"/>
      <c r="M148" s="62"/>
      <c r="N148" s="62"/>
      <c r="O148" s="62"/>
      <c r="P148" s="62"/>
    </row>
    <row r="149" spans="1:16" ht="26.4" x14ac:dyDescent="0.25">
      <c r="A149" s="48">
        <v>7</v>
      </c>
      <c r="B149" s="64" t="s">
        <v>2712</v>
      </c>
      <c r="C149" s="63" t="s">
        <v>2537</v>
      </c>
      <c r="D149" s="63" t="s">
        <v>2713</v>
      </c>
      <c r="E149" s="63"/>
      <c r="F149" s="63" t="s">
        <v>1161</v>
      </c>
      <c r="G149" s="63">
        <v>31</v>
      </c>
      <c r="H149" s="63"/>
      <c r="I149" s="62"/>
      <c r="J149" s="62"/>
      <c r="K149" s="62"/>
      <c r="L149" s="62"/>
      <c r="M149" s="62"/>
      <c r="N149" s="62"/>
      <c r="O149" s="62"/>
      <c r="P149" s="62"/>
    </row>
    <row r="150" spans="1:16" ht="26.4" x14ac:dyDescent="0.25">
      <c r="A150" s="48">
        <v>8</v>
      </c>
      <c r="B150" s="64" t="s">
        <v>2557</v>
      </c>
      <c r="C150" s="63" t="s">
        <v>2537</v>
      </c>
      <c r="D150" s="63" t="s">
        <v>2558</v>
      </c>
      <c r="E150" s="63"/>
      <c r="F150" s="63" t="s">
        <v>57</v>
      </c>
      <c r="G150" s="63">
        <v>4</v>
      </c>
      <c r="H150" s="63"/>
      <c r="I150" s="62"/>
      <c r="J150" s="62"/>
      <c r="K150" s="62"/>
      <c r="L150" s="62"/>
      <c r="M150" s="62"/>
      <c r="N150" s="62"/>
      <c r="O150" s="62"/>
      <c r="P150" s="62"/>
    </row>
    <row r="151" spans="1:16" ht="26.4" x14ac:dyDescent="0.25">
      <c r="A151" s="48">
        <v>9</v>
      </c>
      <c r="B151" s="64" t="s">
        <v>2559</v>
      </c>
      <c r="C151" s="63" t="s">
        <v>2537</v>
      </c>
      <c r="D151" s="63" t="s">
        <v>2560</v>
      </c>
      <c r="E151" s="63"/>
      <c r="F151" s="63" t="s">
        <v>57</v>
      </c>
      <c r="G151" s="63">
        <v>111</v>
      </c>
      <c r="H151" s="63"/>
      <c r="I151" s="62"/>
      <c r="J151" s="62"/>
      <c r="K151" s="62"/>
      <c r="L151" s="62"/>
      <c r="M151" s="62"/>
      <c r="N151" s="62"/>
      <c r="O151" s="62"/>
      <c r="P151" s="62"/>
    </row>
    <row r="152" spans="1:16" x14ac:dyDescent="0.25">
      <c r="A152" s="48">
        <v>10</v>
      </c>
      <c r="B152" s="64" t="s">
        <v>2663</v>
      </c>
      <c r="C152" s="63" t="s">
        <v>2537</v>
      </c>
      <c r="D152" s="63" t="s">
        <v>2562</v>
      </c>
      <c r="E152" s="63"/>
      <c r="F152" s="63" t="s">
        <v>57</v>
      </c>
      <c r="G152" s="63">
        <v>7</v>
      </c>
      <c r="H152" s="63"/>
      <c r="I152" s="62"/>
      <c r="J152" s="62"/>
      <c r="K152" s="62"/>
      <c r="L152" s="62"/>
      <c r="M152" s="62"/>
      <c r="N152" s="62"/>
      <c r="O152" s="62"/>
      <c r="P152" s="62"/>
    </row>
    <row r="153" spans="1:16" ht="14.4" customHeight="1" x14ac:dyDescent="0.25">
      <c r="A153" s="48">
        <v>11</v>
      </c>
      <c r="B153" s="69" t="s">
        <v>2664</v>
      </c>
      <c r="C153" s="63" t="s">
        <v>2537</v>
      </c>
      <c r="D153" s="73" t="s">
        <v>2564</v>
      </c>
      <c r="E153" s="70"/>
      <c r="F153" s="63" t="s">
        <v>57</v>
      </c>
      <c r="G153" s="63">
        <v>156</v>
      </c>
      <c r="H153" s="70"/>
      <c r="I153" s="72"/>
      <c r="J153" s="72"/>
      <c r="K153" s="62"/>
      <c r="L153" s="62"/>
      <c r="M153" s="62"/>
      <c r="N153" s="62"/>
      <c r="O153" s="62"/>
      <c r="P153" s="62"/>
    </row>
    <row r="154" spans="1:16" ht="26.4" x14ac:dyDescent="0.25">
      <c r="A154" s="48">
        <v>12</v>
      </c>
      <c r="B154" s="69" t="s">
        <v>2714</v>
      </c>
      <c r="C154" s="70"/>
      <c r="D154" s="73" t="s">
        <v>2715</v>
      </c>
      <c r="E154" s="73"/>
      <c r="F154" s="63" t="s">
        <v>57</v>
      </c>
      <c r="G154" s="63">
        <v>1</v>
      </c>
      <c r="H154" s="73"/>
      <c r="I154" s="71"/>
      <c r="J154" s="71"/>
      <c r="K154" s="62"/>
      <c r="L154" s="62"/>
      <c r="M154" s="62"/>
      <c r="N154" s="62"/>
      <c r="O154" s="62"/>
      <c r="P154" s="62"/>
    </row>
    <row r="155" spans="1:16" ht="26.4" x14ac:dyDescent="0.25">
      <c r="A155" s="48">
        <v>13</v>
      </c>
      <c r="B155" s="69" t="s">
        <v>2716</v>
      </c>
      <c r="C155" s="73"/>
      <c r="D155" s="73" t="s">
        <v>2717</v>
      </c>
      <c r="E155" s="70"/>
      <c r="F155" s="81" t="s">
        <v>57</v>
      </c>
      <c r="G155" s="63">
        <v>1</v>
      </c>
      <c r="H155" s="81"/>
      <c r="I155" s="72"/>
      <c r="J155" s="72"/>
      <c r="K155" s="62"/>
      <c r="L155" s="62"/>
      <c r="M155" s="62"/>
      <c r="N155" s="62"/>
      <c r="O155" s="62"/>
      <c r="P155" s="62"/>
    </row>
    <row r="156" spans="1:16" ht="26.4" x14ac:dyDescent="0.25">
      <c r="A156" s="48">
        <v>14</v>
      </c>
      <c r="B156" s="69" t="s">
        <v>2575</v>
      </c>
      <c r="C156" s="73" t="s">
        <v>2576</v>
      </c>
      <c r="D156" s="73" t="s">
        <v>2577</v>
      </c>
      <c r="E156" s="75"/>
      <c r="F156" s="81" t="s">
        <v>57</v>
      </c>
      <c r="G156" s="63">
        <v>1</v>
      </c>
      <c r="H156" s="105">
        <v>0.5</v>
      </c>
      <c r="I156" s="76"/>
      <c r="J156" s="76"/>
      <c r="K156" s="62"/>
      <c r="L156" s="62"/>
      <c r="M156" s="62"/>
      <c r="N156" s="62"/>
      <c r="O156" s="62"/>
      <c r="P156" s="62"/>
    </row>
    <row r="157" spans="1:16" ht="26.4" x14ac:dyDescent="0.25">
      <c r="A157" s="48">
        <v>15</v>
      </c>
      <c r="B157" s="69" t="s">
        <v>2718</v>
      </c>
      <c r="C157" s="73" t="s">
        <v>2579</v>
      </c>
      <c r="D157" s="73" t="s">
        <v>2719</v>
      </c>
      <c r="E157" s="75"/>
      <c r="F157" s="81" t="s">
        <v>57</v>
      </c>
      <c r="G157" s="63">
        <v>1</v>
      </c>
      <c r="H157" s="105">
        <v>0.14000000000000001</v>
      </c>
      <c r="I157" s="76"/>
      <c r="J157" s="76"/>
      <c r="K157" s="62"/>
      <c r="L157" s="62"/>
      <c r="M157" s="62"/>
      <c r="N157" s="62"/>
      <c r="O157" s="62"/>
      <c r="P157" s="62"/>
    </row>
    <row r="158" spans="1:16" ht="29.1" customHeight="1" x14ac:dyDescent="0.25">
      <c r="A158" s="48">
        <v>16</v>
      </c>
      <c r="B158" s="69" t="s">
        <v>2720</v>
      </c>
      <c r="C158" s="73" t="s">
        <v>2579</v>
      </c>
      <c r="D158" s="73" t="s">
        <v>2721</v>
      </c>
      <c r="E158" s="70"/>
      <c r="F158" s="81" t="s">
        <v>57</v>
      </c>
      <c r="G158" s="63">
        <v>1</v>
      </c>
      <c r="H158" s="81"/>
      <c r="I158" s="72"/>
      <c r="J158" s="72"/>
      <c r="K158" s="62"/>
      <c r="L158" s="62"/>
      <c r="M158" s="62"/>
      <c r="N158" s="62"/>
      <c r="O158" s="62"/>
      <c r="P158" s="62"/>
    </row>
    <row r="159" spans="1:16" ht="14.4" customHeight="1" x14ac:dyDescent="0.25">
      <c r="A159" s="48">
        <v>17</v>
      </c>
      <c r="B159" s="69" t="s">
        <v>2722</v>
      </c>
      <c r="C159" s="73" t="s">
        <v>2582</v>
      </c>
      <c r="D159" s="73" t="s">
        <v>2583</v>
      </c>
      <c r="E159" s="75"/>
      <c r="F159" s="81" t="s">
        <v>57</v>
      </c>
      <c r="G159" s="63">
        <v>82</v>
      </c>
      <c r="H159" s="105"/>
      <c r="I159" s="76"/>
      <c r="J159" s="76"/>
      <c r="K159" s="62"/>
      <c r="L159" s="62"/>
      <c r="M159" s="62"/>
      <c r="N159" s="62"/>
      <c r="O159" s="62"/>
      <c r="P159" s="62"/>
    </row>
    <row r="160" spans="1:16" ht="14.4" customHeight="1" x14ac:dyDescent="0.25">
      <c r="A160" s="48">
        <v>18</v>
      </c>
      <c r="B160" s="69" t="s">
        <v>2723</v>
      </c>
      <c r="C160" s="73" t="s">
        <v>2582</v>
      </c>
      <c r="D160" s="73" t="s">
        <v>2585</v>
      </c>
      <c r="E160" s="70"/>
      <c r="F160" s="81" t="s">
        <v>57</v>
      </c>
      <c r="G160" s="63">
        <v>6</v>
      </c>
      <c r="H160" s="81">
        <v>0.3</v>
      </c>
      <c r="I160" s="72"/>
      <c r="J160" s="72"/>
      <c r="K160" s="62"/>
      <c r="L160" s="62"/>
      <c r="M160" s="62"/>
      <c r="N160" s="62"/>
      <c r="O160" s="62"/>
      <c r="P160" s="62"/>
    </row>
    <row r="161" spans="1:16" ht="14.4" customHeight="1" x14ac:dyDescent="0.25">
      <c r="A161" s="48">
        <v>19</v>
      </c>
      <c r="B161" s="69" t="s">
        <v>2724</v>
      </c>
      <c r="C161" s="73" t="s">
        <v>2582</v>
      </c>
      <c r="D161" s="73" t="s">
        <v>2587</v>
      </c>
      <c r="E161" s="75"/>
      <c r="F161" s="81" t="s">
        <v>57</v>
      </c>
      <c r="G161" s="63">
        <v>1</v>
      </c>
      <c r="H161" s="105">
        <v>0.5</v>
      </c>
      <c r="I161" s="76"/>
      <c r="J161" s="76"/>
      <c r="K161" s="62"/>
      <c r="L161" s="62"/>
      <c r="M161" s="62"/>
      <c r="N161" s="62"/>
      <c r="O161" s="62"/>
      <c r="P161" s="62"/>
    </row>
    <row r="162" spans="1:16" x14ac:dyDescent="0.25">
      <c r="A162" s="48">
        <v>20</v>
      </c>
      <c r="B162" s="69" t="s">
        <v>2725</v>
      </c>
      <c r="C162" s="73" t="s">
        <v>2582</v>
      </c>
      <c r="D162" s="73" t="s">
        <v>2590</v>
      </c>
      <c r="E162" s="73"/>
      <c r="F162" s="81" t="s">
        <v>57</v>
      </c>
      <c r="G162" s="63">
        <v>9</v>
      </c>
      <c r="H162" s="73">
        <v>1.06</v>
      </c>
      <c r="I162" s="71"/>
      <c r="J162" s="71"/>
      <c r="K162" s="62"/>
      <c r="L162" s="62"/>
      <c r="M162" s="62"/>
      <c r="N162" s="62"/>
      <c r="O162" s="62"/>
      <c r="P162" s="62"/>
    </row>
    <row r="163" spans="1:16" x14ac:dyDescent="0.25">
      <c r="A163" s="48">
        <v>21</v>
      </c>
      <c r="B163" s="69" t="s">
        <v>2726</v>
      </c>
      <c r="C163" s="73" t="s">
        <v>2582</v>
      </c>
      <c r="D163" s="73" t="s">
        <v>2695</v>
      </c>
      <c r="E163" s="73"/>
      <c r="F163" s="81" t="s">
        <v>57</v>
      </c>
      <c r="G163" s="63">
        <v>2</v>
      </c>
      <c r="H163" s="73">
        <v>2.2000000000000002</v>
      </c>
      <c r="I163" s="71"/>
      <c r="J163" s="71"/>
      <c r="K163" s="62"/>
      <c r="L163" s="62"/>
      <c r="M163" s="62"/>
      <c r="N163" s="62"/>
      <c r="O163" s="62"/>
      <c r="P163" s="62"/>
    </row>
    <row r="164" spans="1:16" x14ac:dyDescent="0.25">
      <c r="A164" s="48">
        <v>22</v>
      </c>
      <c r="B164" s="69" t="s">
        <v>2591</v>
      </c>
      <c r="C164" s="73"/>
      <c r="D164" s="73" t="s">
        <v>2592</v>
      </c>
      <c r="E164" s="73"/>
      <c r="F164" s="81" t="s">
        <v>1250</v>
      </c>
      <c r="G164" s="63">
        <v>346</v>
      </c>
      <c r="H164" s="73"/>
      <c r="I164" s="71"/>
      <c r="J164" s="71"/>
      <c r="K164" s="62"/>
      <c r="L164" s="62"/>
      <c r="M164" s="62"/>
      <c r="N164" s="62"/>
      <c r="O164" s="62"/>
      <c r="P164" s="62"/>
    </row>
    <row r="165" spans="1:16" x14ac:dyDescent="0.25">
      <c r="A165" s="48">
        <v>23</v>
      </c>
      <c r="B165" s="69" t="s">
        <v>2595</v>
      </c>
      <c r="C165" s="73"/>
      <c r="D165" s="73" t="s">
        <v>2594</v>
      </c>
      <c r="E165" s="73"/>
      <c r="F165" s="81" t="s">
        <v>57</v>
      </c>
      <c r="G165" s="63">
        <v>31</v>
      </c>
      <c r="H165" s="73"/>
      <c r="I165" s="71"/>
      <c r="J165" s="71"/>
      <c r="K165" s="62"/>
      <c r="L165" s="62"/>
      <c r="M165" s="62"/>
      <c r="N165" s="62"/>
      <c r="O165" s="62"/>
      <c r="P165" s="62"/>
    </row>
    <row r="166" spans="1:16" x14ac:dyDescent="0.25">
      <c r="A166" s="48">
        <v>24</v>
      </c>
      <c r="B166" s="69" t="s">
        <v>2596</v>
      </c>
      <c r="C166" s="73"/>
      <c r="D166" s="73" t="s">
        <v>2594</v>
      </c>
      <c r="E166" s="73"/>
      <c r="F166" s="81" t="s">
        <v>57</v>
      </c>
      <c r="G166" s="63">
        <v>462</v>
      </c>
      <c r="H166" s="73"/>
      <c r="I166" s="71"/>
      <c r="J166" s="71"/>
      <c r="K166" s="62"/>
      <c r="L166" s="62"/>
      <c r="M166" s="62"/>
      <c r="N166" s="62"/>
      <c r="O166" s="62"/>
      <c r="P166" s="62"/>
    </row>
    <row r="167" spans="1:16" x14ac:dyDescent="0.25">
      <c r="A167" s="48">
        <v>25</v>
      </c>
      <c r="B167" s="69" t="s">
        <v>2597</v>
      </c>
      <c r="C167" s="70"/>
      <c r="D167" s="73" t="s">
        <v>2598</v>
      </c>
      <c r="E167" s="73"/>
      <c r="F167" s="81" t="s">
        <v>57</v>
      </c>
      <c r="G167" s="63">
        <v>493</v>
      </c>
      <c r="H167" s="73"/>
      <c r="I167" s="71"/>
      <c r="J167" s="71"/>
      <c r="K167" s="62"/>
      <c r="L167" s="62"/>
      <c r="M167" s="62"/>
      <c r="N167" s="62"/>
      <c r="O167" s="62"/>
      <c r="P167" s="62"/>
    </row>
    <row r="168" spans="1:16" x14ac:dyDescent="0.25">
      <c r="A168" s="48">
        <v>26</v>
      </c>
      <c r="B168" s="69" t="s">
        <v>2599</v>
      </c>
      <c r="C168" s="70"/>
      <c r="D168" s="73" t="s">
        <v>2600</v>
      </c>
      <c r="E168" s="73"/>
      <c r="F168" s="81" t="s">
        <v>57</v>
      </c>
      <c r="G168" s="63">
        <v>493</v>
      </c>
      <c r="H168" s="73"/>
      <c r="I168" s="71"/>
      <c r="J168" s="71"/>
      <c r="K168" s="62"/>
      <c r="L168" s="62"/>
      <c r="M168" s="62"/>
      <c r="N168" s="62"/>
      <c r="O168" s="62"/>
      <c r="P168" s="62"/>
    </row>
    <row r="169" spans="1:16" ht="26.4" x14ac:dyDescent="0.25">
      <c r="A169" s="48">
        <v>27</v>
      </c>
      <c r="B169" s="64" t="s">
        <v>2727</v>
      </c>
      <c r="C169" s="63"/>
      <c r="D169" s="63" t="s">
        <v>2728</v>
      </c>
      <c r="E169" s="65"/>
      <c r="F169" s="81" t="s">
        <v>57</v>
      </c>
      <c r="G169" s="65">
        <v>2</v>
      </c>
      <c r="H169" s="63"/>
      <c r="I169" s="62"/>
      <c r="J169" s="62"/>
      <c r="K169" s="62"/>
      <c r="L169" s="62"/>
      <c r="M169" s="62"/>
      <c r="N169" s="62"/>
      <c r="O169" s="62"/>
      <c r="P169" s="62"/>
    </row>
    <row r="170" spans="1:16" ht="27.6" x14ac:dyDescent="0.25">
      <c r="A170" s="48">
        <v>28</v>
      </c>
      <c r="B170" s="106" t="s">
        <v>2729</v>
      </c>
      <c r="C170" s="63" t="s">
        <v>2550</v>
      </c>
      <c r="D170" s="63" t="s">
        <v>2730</v>
      </c>
      <c r="E170" s="65"/>
      <c r="F170" s="81" t="s">
        <v>57</v>
      </c>
      <c r="G170" s="65">
        <v>113</v>
      </c>
      <c r="H170" s="63"/>
      <c r="I170" s="62"/>
      <c r="J170" s="62"/>
      <c r="K170" s="62"/>
      <c r="L170" s="62"/>
      <c r="M170" s="62"/>
      <c r="N170" s="62"/>
      <c r="O170" s="62"/>
      <c r="P170" s="62"/>
    </row>
    <row r="171" spans="1:16" ht="26.4" x14ac:dyDescent="0.25">
      <c r="A171" s="48">
        <v>29</v>
      </c>
      <c r="B171" s="64" t="s">
        <v>2731</v>
      </c>
      <c r="C171" s="63" t="s">
        <v>2550</v>
      </c>
      <c r="D171" s="63" t="s">
        <v>2732</v>
      </c>
      <c r="E171" s="65"/>
      <c r="F171" s="81" t="s">
        <v>57</v>
      </c>
      <c r="G171" s="63">
        <v>7</v>
      </c>
      <c r="H171" s="63"/>
      <c r="I171" s="62"/>
      <c r="J171" s="62"/>
      <c r="K171" s="62"/>
      <c r="L171" s="62"/>
      <c r="M171" s="62"/>
      <c r="N171" s="62"/>
      <c r="O171" s="62"/>
      <c r="P171" s="62"/>
    </row>
    <row r="172" spans="1:16" x14ac:dyDescent="0.25">
      <c r="A172" s="48">
        <v>30</v>
      </c>
      <c r="B172" s="64" t="s">
        <v>2733</v>
      </c>
      <c r="C172" s="63" t="s">
        <v>2550</v>
      </c>
      <c r="D172" s="63" t="s">
        <v>2734</v>
      </c>
      <c r="E172" s="65"/>
      <c r="F172" s="81" t="s">
        <v>57</v>
      </c>
      <c r="G172" s="63">
        <v>3</v>
      </c>
      <c r="H172" s="63"/>
      <c r="I172" s="62"/>
      <c r="J172" s="62"/>
      <c r="K172" s="62"/>
      <c r="L172" s="62"/>
      <c r="M172" s="62"/>
      <c r="N172" s="62"/>
      <c r="O172" s="62"/>
      <c r="P172" s="62"/>
    </row>
    <row r="173" spans="1:16" ht="26.4" x14ac:dyDescent="0.25">
      <c r="A173" s="48">
        <v>31</v>
      </c>
      <c r="B173" s="64" t="s">
        <v>2601</v>
      </c>
      <c r="C173" s="63" t="s">
        <v>2602</v>
      </c>
      <c r="D173" s="63" t="s">
        <v>2603</v>
      </c>
      <c r="E173" s="65"/>
      <c r="F173" s="63" t="s">
        <v>1250</v>
      </c>
      <c r="G173" s="63">
        <v>30</v>
      </c>
      <c r="H173" s="63"/>
      <c r="I173" s="62"/>
      <c r="J173" s="62"/>
      <c r="K173" s="62"/>
      <c r="L173" s="62"/>
      <c r="M173" s="62"/>
      <c r="N173" s="62"/>
      <c r="O173" s="62"/>
      <c r="P173" s="62"/>
    </row>
    <row r="174" spans="1:16" x14ac:dyDescent="0.25">
      <c r="A174" s="48">
        <v>32</v>
      </c>
      <c r="B174" s="64" t="s">
        <v>2604</v>
      </c>
      <c r="C174" s="63" t="s">
        <v>2605</v>
      </c>
      <c r="D174" s="63" t="s">
        <v>2606</v>
      </c>
      <c r="E174" s="65"/>
      <c r="F174" s="63" t="s">
        <v>1161</v>
      </c>
      <c r="G174" s="63">
        <v>422</v>
      </c>
      <c r="H174" s="63"/>
      <c r="I174" s="62"/>
      <c r="J174" s="62"/>
      <c r="K174" s="62"/>
      <c r="L174" s="62"/>
      <c r="M174" s="62"/>
      <c r="N174" s="62"/>
      <c r="O174" s="62"/>
      <c r="P174" s="62"/>
    </row>
    <row r="175" spans="1:16" x14ac:dyDescent="0.25">
      <c r="A175" s="48">
        <v>33</v>
      </c>
      <c r="B175" s="64" t="s">
        <v>2607</v>
      </c>
      <c r="C175" s="63" t="s">
        <v>2605</v>
      </c>
      <c r="D175" s="63" t="s">
        <v>2608</v>
      </c>
      <c r="E175" s="65"/>
      <c r="F175" s="63" t="s">
        <v>1161</v>
      </c>
      <c r="G175" s="63">
        <v>59</v>
      </c>
      <c r="H175" s="63"/>
      <c r="I175" s="62"/>
      <c r="J175" s="62"/>
      <c r="K175" s="62"/>
      <c r="L175" s="62"/>
      <c r="M175" s="62"/>
      <c r="N175" s="62"/>
      <c r="O175" s="62"/>
      <c r="P175" s="62"/>
    </row>
    <row r="176" spans="1:16" x14ac:dyDescent="0.25">
      <c r="A176" s="48">
        <v>34</v>
      </c>
      <c r="B176" s="64" t="s">
        <v>2609</v>
      </c>
      <c r="C176" s="63" t="s">
        <v>2605</v>
      </c>
      <c r="D176" s="63" t="s">
        <v>2610</v>
      </c>
      <c r="E176" s="65"/>
      <c r="F176" s="63" t="s">
        <v>1161</v>
      </c>
      <c r="G176" s="63">
        <v>6</v>
      </c>
      <c r="H176" s="63"/>
      <c r="I176" s="62"/>
      <c r="J176" s="62"/>
      <c r="K176" s="62"/>
      <c r="L176" s="62"/>
      <c r="M176" s="62"/>
      <c r="N176" s="62"/>
      <c r="O176" s="62"/>
      <c r="P176" s="62"/>
    </row>
    <row r="177" spans="1:16" x14ac:dyDescent="0.25">
      <c r="A177" s="48">
        <v>35</v>
      </c>
      <c r="B177" s="64" t="s">
        <v>2611</v>
      </c>
      <c r="C177" s="63" t="s">
        <v>2605</v>
      </c>
      <c r="D177" s="63" t="s">
        <v>2612</v>
      </c>
      <c r="E177" s="65"/>
      <c r="F177" s="63" t="s">
        <v>1161</v>
      </c>
      <c r="G177" s="63">
        <v>68</v>
      </c>
      <c r="H177" s="63"/>
      <c r="I177" s="62"/>
      <c r="J177" s="62"/>
      <c r="K177" s="62"/>
      <c r="L177" s="62"/>
      <c r="M177" s="62"/>
      <c r="N177" s="62"/>
      <c r="O177" s="62"/>
      <c r="P177" s="62"/>
    </row>
    <row r="178" spans="1:16" x14ac:dyDescent="0.25">
      <c r="A178" s="48">
        <v>36</v>
      </c>
      <c r="B178" s="64" t="s">
        <v>2615</v>
      </c>
      <c r="C178" s="63" t="s">
        <v>2605</v>
      </c>
      <c r="D178" s="63" t="s">
        <v>2616</v>
      </c>
      <c r="E178" s="65"/>
      <c r="F178" s="63" t="s">
        <v>1161</v>
      </c>
      <c r="G178" s="63">
        <v>3</v>
      </c>
      <c r="H178" s="63"/>
      <c r="I178" s="62"/>
      <c r="J178" s="62"/>
      <c r="K178" s="62"/>
      <c r="L178" s="62"/>
      <c r="M178" s="62"/>
      <c r="N178" s="62"/>
      <c r="O178" s="62"/>
      <c r="P178" s="62"/>
    </row>
    <row r="179" spans="1:16" x14ac:dyDescent="0.25">
      <c r="A179" s="48">
        <v>37</v>
      </c>
      <c r="B179" s="64" t="s">
        <v>2617</v>
      </c>
      <c r="C179" s="63" t="s">
        <v>2605</v>
      </c>
      <c r="D179" s="63" t="s">
        <v>2618</v>
      </c>
      <c r="E179" s="65"/>
      <c r="F179" s="63" t="s">
        <v>1161</v>
      </c>
      <c r="G179" s="63">
        <v>5</v>
      </c>
      <c r="H179" s="63"/>
      <c r="I179" s="62"/>
      <c r="J179" s="62"/>
      <c r="K179" s="62"/>
      <c r="L179" s="62"/>
      <c r="M179" s="62"/>
      <c r="N179" s="62"/>
      <c r="O179" s="62"/>
      <c r="P179" s="62"/>
    </row>
    <row r="180" spans="1:16" x14ac:dyDescent="0.25">
      <c r="A180" s="48">
        <v>38</v>
      </c>
      <c r="B180" s="64" t="s">
        <v>2735</v>
      </c>
      <c r="C180" s="63" t="s">
        <v>2686</v>
      </c>
      <c r="D180" s="63"/>
      <c r="E180" s="65"/>
      <c r="F180" s="63" t="s">
        <v>57</v>
      </c>
      <c r="G180" s="63">
        <v>3</v>
      </c>
      <c r="H180" s="63"/>
      <c r="I180" s="62"/>
      <c r="J180" s="62"/>
      <c r="K180" s="62"/>
      <c r="L180" s="62"/>
      <c r="M180" s="62"/>
      <c r="N180" s="62"/>
      <c r="O180" s="62"/>
      <c r="P180" s="62"/>
    </row>
    <row r="181" spans="1:16" ht="26.4" x14ac:dyDescent="0.25">
      <c r="A181" s="48">
        <v>39</v>
      </c>
      <c r="B181" s="64" t="s">
        <v>2736</v>
      </c>
      <c r="C181" s="63"/>
      <c r="D181" s="63" t="s">
        <v>2737</v>
      </c>
      <c r="E181" s="65" t="s">
        <v>2215</v>
      </c>
      <c r="F181" s="63" t="s">
        <v>57</v>
      </c>
      <c r="G181" s="63">
        <v>1</v>
      </c>
      <c r="H181" s="63"/>
      <c r="I181" s="62" t="s">
        <v>2625</v>
      </c>
      <c r="J181" s="62"/>
      <c r="K181" s="62"/>
      <c r="L181" s="62"/>
      <c r="M181" s="62"/>
      <c r="N181" s="62"/>
      <c r="O181" s="62"/>
      <c r="P181" s="62"/>
    </row>
    <row r="182" spans="1:16" x14ac:dyDescent="0.25">
      <c r="A182" s="65"/>
      <c r="B182" s="64"/>
      <c r="C182" s="63"/>
      <c r="D182" s="63"/>
      <c r="E182" s="65"/>
      <c r="F182" s="63"/>
      <c r="G182" s="63"/>
      <c r="H182" s="63"/>
      <c r="I182" s="62"/>
      <c r="J182" s="62"/>
      <c r="K182" s="62"/>
      <c r="L182" s="62"/>
      <c r="M182" s="62"/>
      <c r="N182" s="62"/>
      <c r="O182" s="62"/>
      <c r="P182" s="62"/>
    </row>
    <row r="183" spans="1:16" x14ac:dyDescent="0.25">
      <c r="A183" s="65"/>
      <c r="B183" s="64"/>
      <c r="C183" s="63"/>
      <c r="D183" s="63"/>
      <c r="E183" s="65"/>
      <c r="F183" s="63"/>
      <c r="G183" s="63"/>
      <c r="H183" s="63"/>
      <c r="I183" s="62"/>
      <c r="J183" s="62"/>
      <c r="K183" s="62"/>
      <c r="L183" s="62"/>
      <c r="M183" s="62"/>
      <c r="N183" s="62"/>
      <c r="O183" s="62"/>
      <c r="P183" s="62"/>
    </row>
    <row r="184" spans="1:16" ht="13.8" x14ac:dyDescent="0.25">
      <c r="A184" s="65"/>
      <c r="B184" s="80" t="s">
        <v>2738</v>
      </c>
      <c r="C184" s="63"/>
      <c r="D184" s="63"/>
      <c r="E184" s="65"/>
      <c r="F184" s="63"/>
      <c r="G184" s="63"/>
      <c r="H184" s="63"/>
      <c r="I184" s="62"/>
      <c r="J184" s="62"/>
      <c r="K184" s="62"/>
      <c r="L184" s="62"/>
      <c r="M184" s="62"/>
      <c r="N184" s="62"/>
      <c r="O184" s="62"/>
      <c r="P184" s="62"/>
    </row>
    <row r="185" spans="1:16" ht="26.4" x14ac:dyDescent="0.25">
      <c r="A185" s="65">
        <v>1</v>
      </c>
      <c r="B185" s="64" t="s">
        <v>2512</v>
      </c>
      <c r="C185" s="63" t="s">
        <v>2513</v>
      </c>
      <c r="D185" s="103" t="s">
        <v>2514</v>
      </c>
      <c r="E185" s="65"/>
      <c r="F185" s="63" t="s">
        <v>1161</v>
      </c>
      <c r="G185" s="65">
        <v>17</v>
      </c>
      <c r="H185" s="63">
        <v>1.28</v>
      </c>
      <c r="I185" s="62"/>
      <c r="J185" s="62"/>
      <c r="K185" s="62"/>
      <c r="L185" s="62"/>
      <c r="M185" s="62"/>
      <c r="N185" s="62"/>
      <c r="O185" s="62"/>
      <c r="P185" s="62"/>
    </row>
    <row r="186" spans="1:16" ht="27.6" x14ac:dyDescent="0.25">
      <c r="A186" s="65">
        <v>2</v>
      </c>
      <c r="B186" s="107" t="s">
        <v>2516</v>
      </c>
      <c r="C186" s="63" t="s">
        <v>2513</v>
      </c>
      <c r="D186" s="103" t="s">
        <v>2517</v>
      </c>
      <c r="E186" s="65"/>
      <c r="F186" s="63" t="s">
        <v>1161</v>
      </c>
      <c r="G186" s="65">
        <v>19</v>
      </c>
      <c r="H186" s="63">
        <v>1.66</v>
      </c>
      <c r="I186" s="62"/>
      <c r="J186" s="62"/>
      <c r="K186" s="62"/>
      <c r="L186" s="62"/>
      <c r="M186" s="62"/>
      <c r="N186" s="62"/>
      <c r="O186" s="62"/>
      <c r="P186" s="62"/>
    </row>
    <row r="187" spans="1:16" ht="26.4" x14ac:dyDescent="0.25">
      <c r="A187" s="65">
        <v>3</v>
      </c>
      <c r="B187" s="64" t="s">
        <v>2709</v>
      </c>
      <c r="C187" s="63" t="s">
        <v>2513</v>
      </c>
      <c r="D187" s="103" t="s">
        <v>2520</v>
      </c>
      <c r="E187" s="63"/>
      <c r="F187" s="63" t="s">
        <v>1161</v>
      </c>
      <c r="G187" s="63">
        <v>15</v>
      </c>
      <c r="H187" s="63">
        <v>2.39</v>
      </c>
      <c r="I187" s="62"/>
      <c r="J187" s="62"/>
      <c r="K187" s="62"/>
      <c r="L187" s="62"/>
      <c r="M187" s="62"/>
      <c r="N187" s="62"/>
      <c r="O187" s="62"/>
      <c r="P187" s="62"/>
    </row>
    <row r="188" spans="1:16" ht="26.4" x14ac:dyDescent="0.25">
      <c r="A188" s="65">
        <v>4</v>
      </c>
      <c r="B188" s="64" t="s">
        <v>2522</v>
      </c>
      <c r="C188" s="63" t="s">
        <v>2513</v>
      </c>
      <c r="D188" s="103" t="s">
        <v>2523</v>
      </c>
      <c r="E188" s="63"/>
      <c r="F188" s="63" t="s">
        <v>1161</v>
      </c>
      <c r="G188" s="63">
        <v>14</v>
      </c>
      <c r="H188" s="63">
        <v>3.09</v>
      </c>
      <c r="I188" s="62"/>
      <c r="J188" s="62"/>
      <c r="K188" s="62"/>
      <c r="L188" s="62"/>
      <c r="M188" s="62"/>
      <c r="N188" s="62"/>
      <c r="O188" s="62"/>
      <c r="P188" s="62"/>
    </row>
    <row r="189" spans="1:16" ht="26.4" x14ac:dyDescent="0.25">
      <c r="A189" s="65">
        <v>5</v>
      </c>
      <c r="B189" s="64" t="s">
        <v>2525</v>
      </c>
      <c r="C189" s="63" t="s">
        <v>2513</v>
      </c>
      <c r="D189" s="103" t="s">
        <v>2526</v>
      </c>
      <c r="E189" s="63"/>
      <c r="F189" s="63" t="s">
        <v>1161</v>
      </c>
      <c r="G189" s="63">
        <v>11</v>
      </c>
      <c r="H189" s="63">
        <v>3.84</v>
      </c>
      <c r="I189" s="62"/>
      <c r="J189" s="62"/>
      <c r="K189" s="62"/>
      <c r="L189" s="62"/>
      <c r="M189" s="62"/>
      <c r="N189" s="62"/>
      <c r="O189" s="62"/>
      <c r="P189" s="62"/>
    </row>
    <row r="190" spans="1:16" ht="26.4" x14ac:dyDescent="0.25">
      <c r="A190" s="65">
        <v>6</v>
      </c>
      <c r="B190" s="64" t="s">
        <v>2528</v>
      </c>
      <c r="C190" s="63" t="s">
        <v>2739</v>
      </c>
      <c r="D190" s="103" t="s">
        <v>2529</v>
      </c>
      <c r="E190" s="63"/>
      <c r="F190" s="63" t="s">
        <v>1161</v>
      </c>
      <c r="G190" s="63">
        <v>42</v>
      </c>
      <c r="H190" s="63">
        <v>4.88</v>
      </c>
      <c r="I190" s="62"/>
      <c r="J190" s="62"/>
      <c r="K190" s="62"/>
      <c r="L190" s="62"/>
      <c r="M190" s="62"/>
      <c r="N190" s="62"/>
      <c r="O190" s="62"/>
      <c r="P190" s="62"/>
    </row>
    <row r="191" spans="1:16" ht="26.4" x14ac:dyDescent="0.25">
      <c r="A191" s="65">
        <v>7</v>
      </c>
      <c r="B191" s="64" t="s">
        <v>2710</v>
      </c>
      <c r="C191" s="63" t="s">
        <v>2537</v>
      </c>
      <c r="D191" s="63" t="s">
        <v>2711</v>
      </c>
      <c r="E191" s="63"/>
      <c r="F191" s="63" t="s">
        <v>57</v>
      </c>
      <c r="G191" s="63">
        <v>33</v>
      </c>
      <c r="H191" s="63"/>
      <c r="I191" s="62"/>
      <c r="J191" s="62"/>
      <c r="K191" s="62"/>
      <c r="L191" s="62"/>
      <c r="M191" s="62"/>
      <c r="N191" s="62"/>
      <c r="O191" s="62"/>
      <c r="P191" s="62"/>
    </row>
    <row r="192" spans="1:16" ht="26.4" x14ac:dyDescent="0.25">
      <c r="A192" s="65">
        <v>8</v>
      </c>
      <c r="B192" s="64" t="s">
        <v>2712</v>
      </c>
      <c r="C192" s="63" t="s">
        <v>2537</v>
      </c>
      <c r="D192" s="63" t="s">
        <v>2713</v>
      </c>
      <c r="E192" s="63"/>
      <c r="F192" s="63" t="s">
        <v>57</v>
      </c>
      <c r="G192" s="63">
        <v>7</v>
      </c>
      <c r="H192" s="63"/>
      <c r="I192" s="62"/>
      <c r="J192" s="62"/>
      <c r="K192" s="62"/>
      <c r="L192" s="62"/>
      <c r="M192" s="62"/>
      <c r="N192" s="62"/>
      <c r="O192" s="62"/>
      <c r="P192" s="62"/>
    </row>
    <row r="193" spans="1:16" ht="26.4" x14ac:dyDescent="0.25">
      <c r="A193" s="65">
        <v>9</v>
      </c>
      <c r="B193" s="64" t="s">
        <v>2740</v>
      </c>
      <c r="C193" s="63" t="s">
        <v>2537</v>
      </c>
      <c r="D193" s="63" t="s">
        <v>2741</v>
      </c>
      <c r="E193" s="63"/>
      <c r="F193" s="63" t="s">
        <v>57</v>
      </c>
      <c r="G193" s="63">
        <v>2</v>
      </c>
      <c r="H193" s="63"/>
      <c r="I193" s="62"/>
      <c r="J193" s="62"/>
      <c r="K193" s="62"/>
      <c r="L193" s="62"/>
      <c r="M193" s="62"/>
      <c r="N193" s="62"/>
      <c r="O193" s="62"/>
      <c r="P193" s="62"/>
    </row>
    <row r="194" spans="1:16" ht="26.4" x14ac:dyDescent="0.25">
      <c r="A194" s="65">
        <v>10</v>
      </c>
      <c r="B194" s="64" t="s">
        <v>2552</v>
      </c>
      <c r="C194" s="63" t="s">
        <v>2537</v>
      </c>
      <c r="D194" s="63" t="s">
        <v>2657</v>
      </c>
      <c r="E194" s="63"/>
      <c r="F194" s="63" t="s">
        <v>57</v>
      </c>
      <c r="G194" s="63">
        <v>2</v>
      </c>
      <c r="H194" s="63"/>
      <c r="I194" s="62"/>
      <c r="J194" s="62"/>
      <c r="K194" s="62"/>
      <c r="L194" s="62"/>
      <c r="M194" s="62"/>
      <c r="N194" s="62"/>
      <c r="O194" s="62"/>
      <c r="P194" s="62"/>
    </row>
    <row r="195" spans="1:16" ht="26.4" x14ac:dyDescent="0.25">
      <c r="A195" s="65">
        <v>11</v>
      </c>
      <c r="B195" s="64" t="s">
        <v>2658</v>
      </c>
      <c r="C195" s="63" t="s">
        <v>2537</v>
      </c>
      <c r="D195" s="63" t="s">
        <v>2556</v>
      </c>
      <c r="E195" s="63"/>
      <c r="F195" s="63" t="s">
        <v>57</v>
      </c>
      <c r="G195" s="63">
        <v>2</v>
      </c>
      <c r="H195" s="63"/>
      <c r="I195" s="62"/>
      <c r="J195" s="62"/>
      <c r="K195" s="62"/>
      <c r="L195" s="62"/>
      <c r="M195" s="62"/>
      <c r="N195" s="62"/>
      <c r="O195" s="62"/>
      <c r="P195" s="62"/>
    </row>
    <row r="196" spans="1:16" ht="26.4" x14ac:dyDescent="0.25">
      <c r="A196" s="65">
        <v>12</v>
      </c>
      <c r="B196" s="64" t="s">
        <v>2742</v>
      </c>
      <c r="C196" s="63" t="s">
        <v>2537</v>
      </c>
      <c r="D196" s="63" t="s">
        <v>2660</v>
      </c>
      <c r="E196" s="63"/>
      <c r="F196" s="63" t="s">
        <v>57</v>
      </c>
      <c r="G196" s="63">
        <v>3</v>
      </c>
      <c r="H196" s="63"/>
      <c r="I196" s="62"/>
      <c r="J196" s="62"/>
      <c r="K196" s="62"/>
      <c r="L196" s="62"/>
      <c r="M196" s="62"/>
      <c r="N196" s="62"/>
      <c r="O196" s="62"/>
      <c r="P196" s="62"/>
    </row>
    <row r="197" spans="1:16" ht="26.4" x14ac:dyDescent="0.25">
      <c r="A197" s="65">
        <v>13</v>
      </c>
      <c r="B197" s="64" t="s">
        <v>2743</v>
      </c>
      <c r="C197" s="63" t="s">
        <v>2537</v>
      </c>
      <c r="D197" s="63" t="s">
        <v>2558</v>
      </c>
      <c r="E197" s="63"/>
      <c r="F197" s="63" t="s">
        <v>57</v>
      </c>
      <c r="G197" s="63">
        <v>8</v>
      </c>
      <c r="H197" s="63"/>
      <c r="I197" s="62"/>
      <c r="J197" s="62"/>
      <c r="K197" s="62"/>
      <c r="L197" s="62"/>
      <c r="M197" s="62"/>
      <c r="N197" s="62"/>
      <c r="O197" s="62"/>
      <c r="P197" s="62"/>
    </row>
    <row r="198" spans="1:16" x14ac:dyDescent="0.25">
      <c r="A198" s="65">
        <v>14</v>
      </c>
      <c r="B198" s="64" t="s">
        <v>2661</v>
      </c>
      <c r="C198" s="63" t="s">
        <v>2537</v>
      </c>
      <c r="D198" s="63" t="s">
        <v>2662</v>
      </c>
      <c r="E198" s="63"/>
      <c r="F198" s="63" t="s">
        <v>57</v>
      </c>
      <c r="G198" s="63">
        <v>3</v>
      </c>
      <c r="H198" s="63"/>
      <c r="I198" s="62"/>
      <c r="J198" s="62"/>
      <c r="K198" s="62"/>
      <c r="L198" s="62"/>
      <c r="M198" s="62"/>
      <c r="N198" s="62"/>
      <c r="O198" s="62"/>
      <c r="P198" s="62"/>
    </row>
    <row r="199" spans="1:16" x14ac:dyDescent="0.25">
      <c r="A199" s="65">
        <v>15</v>
      </c>
      <c r="B199" s="64" t="s">
        <v>2663</v>
      </c>
      <c r="C199" s="63" t="s">
        <v>2537</v>
      </c>
      <c r="D199" s="63" t="s">
        <v>2562</v>
      </c>
      <c r="E199" s="63"/>
      <c r="F199" s="63" t="s">
        <v>57</v>
      </c>
      <c r="G199" s="63">
        <v>5</v>
      </c>
      <c r="H199" s="63"/>
      <c r="I199" s="62"/>
      <c r="J199" s="62"/>
      <c r="K199" s="62"/>
      <c r="L199" s="62"/>
      <c r="M199" s="62"/>
      <c r="N199" s="62"/>
      <c r="O199" s="62"/>
      <c r="P199" s="62"/>
    </row>
    <row r="200" spans="1:16" x14ac:dyDescent="0.25">
      <c r="A200" s="65">
        <v>16</v>
      </c>
      <c r="B200" s="64" t="s">
        <v>2664</v>
      </c>
      <c r="C200" s="65" t="s">
        <v>2537</v>
      </c>
      <c r="D200" s="65" t="s">
        <v>2564</v>
      </c>
      <c r="E200" s="65"/>
      <c r="F200" s="65" t="s">
        <v>57</v>
      </c>
      <c r="G200" s="65">
        <v>19</v>
      </c>
      <c r="H200" s="63"/>
      <c r="I200" s="62"/>
      <c r="J200" s="62"/>
      <c r="K200" s="62"/>
      <c r="L200" s="62"/>
      <c r="M200" s="62"/>
      <c r="N200" s="62"/>
      <c r="O200" s="62"/>
      <c r="P200" s="62"/>
    </row>
    <row r="201" spans="1:16" ht="26.4" x14ac:dyDescent="0.25">
      <c r="A201" s="65">
        <v>17</v>
      </c>
      <c r="B201" s="64" t="s">
        <v>2744</v>
      </c>
      <c r="C201" s="65" t="s">
        <v>2537</v>
      </c>
      <c r="D201" s="65" t="s">
        <v>2745</v>
      </c>
      <c r="E201" s="65"/>
      <c r="F201" s="65" t="s">
        <v>57</v>
      </c>
      <c r="G201" s="65">
        <v>1</v>
      </c>
      <c r="H201" s="63"/>
      <c r="I201" s="62"/>
      <c r="J201" s="62"/>
      <c r="K201" s="62"/>
      <c r="L201" s="62"/>
      <c r="M201" s="62"/>
      <c r="N201" s="62"/>
      <c r="O201" s="62"/>
      <c r="P201" s="62"/>
    </row>
    <row r="202" spans="1:16" ht="26.4" x14ac:dyDescent="0.25">
      <c r="A202" s="65">
        <v>18</v>
      </c>
      <c r="B202" s="64" t="s">
        <v>2746</v>
      </c>
      <c r="C202" s="73" t="s">
        <v>2579</v>
      </c>
      <c r="D202" s="65" t="s">
        <v>2580</v>
      </c>
      <c r="E202" s="65"/>
      <c r="F202" s="65" t="s">
        <v>57</v>
      </c>
      <c r="G202" s="65">
        <v>1</v>
      </c>
      <c r="H202" s="63"/>
      <c r="I202" s="62"/>
      <c r="J202" s="62"/>
      <c r="K202" s="62"/>
      <c r="L202" s="62"/>
      <c r="M202" s="62"/>
      <c r="N202" s="62"/>
      <c r="O202" s="62"/>
      <c r="P202" s="62"/>
    </row>
    <row r="203" spans="1:16" x14ac:dyDescent="0.25">
      <c r="A203" s="65">
        <v>19</v>
      </c>
      <c r="B203" s="64" t="s">
        <v>2581</v>
      </c>
      <c r="C203" s="73" t="s">
        <v>2582</v>
      </c>
      <c r="D203" s="65" t="s">
        <v>2583</v>
      </c>
      <c r="E203" s="65"/>
      <c r="F203" s="65" t="s">
        <v>57</v>
      </c>
      <c r="G203" s="65">
        <v>38</v>
      </c>
      <c r="H203" s="63"/>
      <c r="I203" s="62"/>
      <c r="J203" s="62"/>
      <c r="K203" s="62"/>
      <c r="L203" s="62"/>
      <c r="M203" s="62"/>
      <c r="N203" s="62"/>
      <c r="O203" s="62"/>
      <c r="P203" s="62"/>
    </row>
    <row r="204" spans="1:16" x14ac:dyDescent="0.25">
      <c r="A204" s="65">
        <v>20</v>
      </c>
      <c r="B204" s="64" t="s">
        <v>2747</v>
      </c>
      <c r="C204" s="73" t="s">
        <v>2582</v>
      </c>
      <c r="D204" s="65" t="s">
        <v>2585</v>
      </c>
      <c r="E204" s="65"/>
      <c r="F204" s="65" t="s">
        <v>57</v>
      </c>
      <c r="G204" s="65">
        <v>6</v>
      </c>
      <c r="H204" s="63"/>
      <c r="I204" s="62"/>
      <c r="J204" s="62"/>
      <c r="K204" s="62"/>
      <c r="L204" s="62"/>
      <c r="M204" s="62"/>
      <c r="N204" s="62"/>
      <c r="O204" s="62"/>
      <c r="P204" s="62"/>
    </row>
    <row r="205" spans="1:16" x14ac:dyDescent="0.25">
      <c r="A205" s="65">
        <v>21</v>
      </c>
      <c r="B205" s="64" t="s">
        <v>2748</v>
      </c>
      <c r="C205" s="73" t="s">
        <v>2582</v>
      </c>
      <c r="D205" s="65" t="s">
        <v>2587</v>
      </c>
      <c r="E205" s="65"/>
      <c r="F205" s="65" t="s">
        <v>57</v>
      </c>
      <c r="G205" s="65">
        <v>3</v>
      </c>
      <c r="H205" s="63"/>
      <c r="I205" s="62"/>
      <c r="J205" s="62"/>
      <c r="K205" s="62"/>
      <c r="L205" s="62"/>
      <c r="M205" s="62"/>
      <c r="N205" s="62"/>
      <c r="O205" s="62"/>
      <c r="P205" s="62"/>
    </row>
    <row r="206" spans="1:16" x14ac:dyDescent="0.25">
      <c r="A206" s="65">
        <v>22</v>
      </c>
      <c r="B206" s="64" t="s">
        <v>2749</v>
      </c>
      <c r="C206" s="73" t="s">
        <v>2582</v>
      </c>
      <c r="D206" s="65" t="s">
        <v>2695</v>
      </c>
      <c r="E206" s="65"/>
      <c r="F206" s="65" t="s">
        <v>57</v>
      </c>
      <c r="G206" s="65">
        <v>1</v>
      </c>
      <c r="H206" s="63"/>
      <c r="I206" s="62"/>
      <c r="J206" s="62"/>
      <c r="K206" s="62"/>
      <c r="L206" s="62"/>
      <c r="M206" s="62"/>
      <c r="N206" s="62"/>
      <c r="O206" s="62"/>
      <c r="P206" s="62"/>
    </row>
    <row r="207" spans="1:16" x14ac:dyDescent="0.25">
      <c r="A207" s="65">
        <v>23</v>
      </c>
      <c r="B207" s="64" t="s">
        <v>2750</v>
      </c>
      <c r="C207" s="73" t="s">
        <v>2582</v>
      </c>
      <c r="D207" s="65" t="s">
        <v>2695</v>
      </c>
      <c r="E207" s="65"/>
      <c r="F207" s="65" t="s">
        <v>57</v>
      </c>
      <c r="G207" s="65">
        <v>2</v>
      </c>
      <c r="H207" s="63"/>
      <c r="I207" s="62"/>
      <c r="J207" s="62"/>
      <c r="K207" s="62"/>
      <c r="L207" s="62"/>
      <c r="M207" s="62"/>
      <c r="N207" s="62"/>
      <c r="O207" s="62"/>
      <c r="P207" s="62"/>
    </row>
    <row r="208" spans="1:16" x14ac:dyDescent="0.25">
      <c r="A208" s="65">
        <v>24</v>
      </c>
      <c r="B208" s="64" t="s">
        <v>2591</v>
      </c>
      <c r="C208" s="65"/>
      <c r="D208" s="65" t="s">
        <v>2592</v>
      </c>
      <c r="E208" s="65"/>
      <c r="F208" s="65" t="s">
        <v>1250</v>
      </c>
      <c r="G208" s="65">
        <v>84</v>
      </c>
      <c r="H208" s="63"/>
      <c r="I208" s="62"/>
      <c r="J208" s="62"/>
      <c r="K208" s="62"/>
      <c r="L208" s="62"/>
      <c r="M208" s="62"/>
      <c r="N208" s="62"/>
      <c r="O208" s="62"/>
      <c r="P208" s="62"/>
    </row>
    <row r="209" spans="1:16" x14ac:dyDescent="0.25">
      <c r="A209" s="65">
        <v>25</v>
      </c>
      <c r="B209" s="64" t="s">
        <v>2593</v>
      </c>
      <c r="C209" s="65"/>
      <c r="D209" s="65" t="s">
        <v>2594</v>
      </c>
      <c r="E209" s="73"/>
      <c r="F209" s="105" t="s">
        <v>57</v>
      </c>
      <c r="G209" s="108">
        <v>7</v>
      </c>
      <c r="H209" s="63"/>
      <c r="I209" s="62"/>
      <c r="J209" s="62"/>
      <c r="K209" s="62"/>
      <c r="L209" s="62"/>
      <c r="M209" s="62"/>
      <c r="N209" s="62"/>
      <c r="O209" s="62"/>
      <c r="P209" s="62"/>
    </row>
    <row r="210" spans="1:16" x14ac:dyDescent="0.25">
      <c r="A210" s="65">
        <v>26</v>
      </c>
      <c r="B210" s="64" t="s">
        <v>2751</v>
      </c>
      <c r="C210" s="65"/>
      <c r="D210" s="65" t="s">
        <v>2594</v>
      </c>
      <c r="E210" s="105"/>
      <c r="F210" s="105" t="s">
        <v>57</v>
      </c>
      <c r="G210" s="65">
        <v>2</v>
      </c>
      <c r="H210" s="63"/>
      <c r="I210" s="62"/>
      <c r="J210" s="62"/>
      <c r="K210" s="62"/>
      <c r="L210" s="62"/>
      <c r="M210" s="62"/>
      <c r="N210" s="62"/>
      <c r="O210" s="62"/>
      <c r="P210" s="62"/>
    </row>
    <row r="211" spans="1:16" x14ac:dyDescent="0.25">
      <c r="A211" s="65">
        <v>27</v>
      </c>
      <c r="B211" s="64" t="s">
        <v>2752</v>
      </c>
      <c r="C211" s="65"/>
      <c r="D211" s="65" t="s">
        <v>2594</v>
      </c>
      <c r="E211" s="105"/>
      <c r="F211" s="105" t="s">
        <v>57</v>
      </c>
      <c r="G211" s="65">
        <v>33</v>
      </c>
      <c r="H211" s="63"/>
      <c r="I211" s="62"/>
      <c r="J211" s="62"/>
      <c r="K211" s="62"/>
      <c r="L211" s="62"/>
      <c r="M211" s="62"/>
      <c r="N211" s="62"/>
      <c r="O211" s="62"/>
      <c r="P211" s="62"/>
    </row>
    <row r="212" spans="1:16" x14ac:dyDescent="0.25">
      <c r="A212" s="65">
        <v>28</v>
      </c>
      <c r="B212" s="64" t="s">
        <v>2597</v>
      </c>
      <c r="C212" s="65"/>
      <c r="D212" s="65" t="s">
        <v>2598</v>
      </c>
      <c r="E212" s="105"/>
      <c r="F212" s="105" t="s">
        <v>57</v>
      </c>
      <c r="G212" s="65">
        <v>42</v>
      </c>
      <c r="H212" s="63"/>
      <c r="I212" s="62"/>
      <c r="J212" s="62"/>
      <c r="K212" s="62"/>
      <c r="L212" s="62"/>
      <c r="M212" s="62"/>
      <c r="N212" s="62"/>
      <c r="O212" s="62"/>
      <c r="P212" s="62"/>
    </row>
    <row r="213" spans="1:16" x14ac:dyDescent="0.25">
      <c r="A213" s="65">
        <v>29</v>
      </c>
      <c r="B213" s="64" t="s">
        <v>2599</v>
      </c>
      <c r="C213" s="65"/>
      <c r="D213" s="65" t="s">
        <v>2600</v>
      </c>
      <c r="E213" s="105"/>
      <c r="F213" s="105" t="s">
        <v>57</v>
      </c>
      <c r="G213" s="65">
        <v>42</v>
      </c>
      <c r="H213" s="63"/>
      <c r="I213" s="62"/>
      <c r="J213" s="62"/>
      <c r="K213" s="62"/>
      <c r="L213" s="62"/>
      <c r="M213" s="62"/>
      <c r="N213" s="62"/>
      <c r="O213" s="62"/>
      <c r="P213" s="62"/>
    </row>
    <row r="214" spans="1:16" ht="26.4" x14ac:dyDescent="0.25">
      <c r="A214" s="65">
        <v>30</v>
      </c>
      <c r="B214" s="64" t="s">
        <v>2753</v>
      </c>
      <c r="C214" s="65" t="s">
        <v>2550</v>
      </c>
      <c r="D214" s="65" t="s">
        <v>2730</v>
      </c>
      <c r="E214" s="105"/>
      <c r="F214" s="105" t="s">
        <v>57</v>
      </c>
      <c r="G214" s="65">
        <v>2</v>
      </c>
      <c r="H214" s="63"/>
      <c r="I214" s="62"/>
      <c r="J214" s="62"/>
      <c r="K214" s="62"/>
      <c r="L214" s="62"/>
      <c r="M214" s="62"/>
      <c r="N214" s="62"/>
      <c r="O214" s="62"/>
      <c r="P214" s="62"/>
    </row>
    <row r="215" spans="1:16" ht="26.4" x14ac:dyDescent="0.25">
      <c r="A215" s="65">
        <v>31</v>
      </c>
      <c r="B215" s="64" t="s">
        <v>2754</v>
      </c>
      <c r="C215" s="65" t="s">
        <v>2550</v>
      </c>
      <c r="D215" s="65" t="s">
        <v>2732</v>
      </c>
      <c r="E215" s="105"/>
      <c r="F215" s="105" t="s">
        <v>57</v>
      </c>
      <c r="G215" s="65">
        <v>1</v>
      </c>
      <c r="H215" s="63"/>
      <c r="I215" s="62"/>
      <c r="J215" s="62"/>
      <c r="K215" s="62"/>
      <c r="L215" s="62"/>
      <c r="M215" s="62"/>
      <c r="N215" s="62"/>
      <c r="O215" s="62"/>
      <c r="P215" s="62"/>
    </row>
    <row r="216" spans="1:16" ht="26.4" x14ac:dyDescent="0.25">
      <c r="A216" s="65">
        <v>32</v>
      </c>
      <c r="B216" s="64" t="s">
        <v>2755</v>
      </c>
      <c r="C216" s="65" t="s">
        <v>2550</v>
      </c>
      <c r="D216" s="65" t="s">
        <v>2756</v>
      </c>
      <c r="E216" s="73"/>
      <c r="F216" s="105" t="s">
        <v>57</v>
      </c>
      <c r="G216" s="65">
        <v>22</v>
      </c>
      <c r="H216" s="63"/>
      <c r="I216" s="62"/>
      <c r="J216" s="62"/>
      <c r="K216" s="62"/>
      <c r="L216" s="62"/>
      <c r="M216" s="62"/>
      <c r="N216" s="62"/>
      <c r="O216" s="62"/>
      <c r="P216" s="62"/>
    </row>
    <row r="217" spans="1:16" ht="26.4" x14ac:dyDescent="0.25">
      <c r="A217" s="65">
        <v>33</v>
      </c>
      <c r="B217" s="64" t="s">
        <v>2601</v>
      </c>
      <c r="C217" s="65" t="s">
        <v>2602</v>
      </c>
      <c r="D217" s="65" t="s">
        <v>2603</v>
      </c>
      <c r="E217" s="73"/>
      <c r="F217" s="73" t="s">
        <v>1250</v>
      </c>
      <c r="G217" s="65">
        <v>15</v>
      </c>
      <c r="H217" s="63"/>
      <c r="I217" s="62"/>
      <c r="J217" s="62"/>
      <c r="K217" s="62"/>
      <c r="L217" s="62"/>
      <c r="M217" s="62"/>
      <c r="N217" s="62"/>
      <c r="O217" s="62"/>
      <c r="P217" s="62"/>
    </row>
    <row r="218" spans="1:16" x14ac:dyDescent="0.25">
      <c r="A218" s="65">
        <v>34</v>
      </c>
      <c r="B218" s="64" t="s">
        <v>2604</v>
      </c>
      <c r="C218" s="105" t="s">
        <v>2605</v>
      </c>
      <c r="D218" s="65" t="s">
        <v>2606</v>
      </c>
      <c r="E218" s="73"/>
      <c r="F218" s="73" t="s">
        <v>1161</v>
      </c>
      <c r="G218" s="65">
        <v>17</v>
      </c>
      <c r="H218" s="63"/>
      <c r="I218" s="62"/>
      <c r="J218" s="62"/>
      <c r="K218" s="62"/>
      <c r="L218" s="62"/>
      <c r="M218" s="62"/>
      <c r="N218" s="62"/>
      <c r="O218" s="62"/>
      <c r="P218" s="62"/>
    </row>
    <row r="219" spans="1:16" x14ac:dyDescent="0.25">
      <c r="A219" s="65">
        <v>35</v>
      </c>
      <c r="B219" s="64" t="s">
        <v>2607</v>
      </c>
      <c r="C219" s="105" t="s">
        <v>2605</v>
      </c>
      <c r="D219" s="65" t="s">
        <v>2608</v>
      </c>
      <c r="E219" s="73"/>
      <c r="F219" s="73" t="s">
        <v>1161</v>
      </c>
      <c r="G219" s="65">
        <v>19</v>
      </c>
      <c r="H219" s="63"/>
      <c r="I219" s="62"/>
      <c r="J219" s="62"/>
      <c r="K219" s="62"/>
      <c r="L219" s="62"/>
      <c r="M219" s="62"/>
      <c r="N219" s="62"/>
      <c r="O219" s="62"/>
      <c r="P219" s="62"/>
    </row>
    <row r="220" spans="1:16" x14ac:dyDescent="0.25">
      <c r="A220" s="65">
        <v>36</v>
      </c>
      <c r="B220" s="64" t="s">
        <v>2609</v>
      </c>
      <c r="C220" s="105" t="s">
        <v>2605</v>
      </c>
      <c r="D220" s="65" t="s">
        <v>2610</v>
      </c>
      <c r="E220" s="65"/>
      <c r="F220" s="73" t="s">
        <v>1161</v>
      </c>
      <c r="G220" s="65">
        <v>15</v>
      </c>
      <c r="H220" s="63"/>
      <c r="I220" s="62"/>
      <c r="J220" s="62"/>
      <c r="K220" s="62"/>
      <c r="L220" s="62"/>
      <c r="M220" s="62"/>
      <c r="N220" s="62"/>
      <c r="O220" s="62"/>
      <c r="P220" s="62"/>
    </row>
    <row r="221" spans="1:16" x14ac:dyDescent="0.25">
      <c r="A221" s="65">
        <v>37</v>
      </c>
      <c r="B221" s="64" t="s">
        <v>2611</v>
      </c>
      <c r="C221" s="105" t="s">
        <v>2605</v>
      </c>
      <c r="D221" s="65" t="s">
        <v>2612</v>
      </c>
      <c r="E221" s="65"/>
      <c r="F221" s="73" t="s">
        <v>1161</v>
      </c>
      <c r="G221" s="65">
        <v>14</v>
      </c>
      <c r="H221" s="63"/>
      <c r="I221" s="62"/>
      <c r="J221" s="62"/>
      <c r="K221" s="62"/>
      <c r="L221" s="62"/>
      <c r="M221" s="62"/>
      <c r="N221" s="62"/>
      <c r="O221" s="62"/>
      <c r="P221" s="62"/>
    </row>
    <row r="222" spans="1:16" x14ac:dyDescent="0.25">
      <c r="A222" s="65">
        <v>38</v>
      </c>
      <c r="B222" s="64" t="s">
        <v>2613</v>
      </c>
      <c r="C222" s="105" t="s">
        <v>2605</v>
      </c>
      <c r="D222" s="65" t="s">
        <v>2614</v>
      </c>
      <c r="E222" s="73"/>
      <c r="F222" s="73" t="s">
        <v>1161</v>
      </c>
      <c r="G222" s="73">
        <v>11</v>
      </c>
      <c r="H222" s="73"/>
      <c r="I222" s="71"/>
      <c r="J222" s="71"/>
      <c r="K222" s="74"/>
      <c r="L222" s="74"/>
      <c r="M222" s="62"/>
      <c r="N222" s="62"/>
      <c r="O222" s="62"/>
      <c r="P222" s="62"/>
    </row>
    <row r="223" spans="1:16" ht="14.4" customHeight="1" x14ac:dyDescent="0.25">
      <c r="A223" s="65">
        <v>39</v>
      </c>
      <c r="B223" s="64" t="s">
        <v>2615</v>
      </c>
      <c r="C223" s="105" t="s">
        <v>2605</v>
      </c>
      <c r="D223" s="65" t="s">
        <v>2616</v>
      </c>
      <c r="E223" s="105"/>
      <c r="F223" s="73" t="s">
        <v>1161</v>
      </c>
      <c r="G223" s="108">
        <v>42</v>
      </c>
      <c r="H223" s="70"/>
      <c r="I223" s="72"/>
      <c r="J223" s="72"/>
      <c r="K223" s="62"/>
      <c r="L223" s="62"/>
      <c r="M223" s="62"/>
      <c r="N223" s="62"/>
      <c r="O223" s="62"/>
      <c r="P223" s="62"/>
    </row>
    <row r="224" spans="1:16" ht="14.4" customHeight="1" x14ac:dyDescent="0.25">
      <c r="A224" s="65">
        <v>40</v>
      </c>
      <c r="B224" s="69" t="s">
        <v>2735</v>
      </c>
      <c r="C224" s="105" t="s">
        <v>2686</v>
      </c>
      <c r="D224" s="65"/>
      <c r="E224" s="105"/>
      <c r="F224" s="105" t="s">
        <v>57</v>
      </c>
      <c r="G224" s="108">
        <v>1</v>
      </c>
      <c r="H224" s="70"/>
      <c r="I224" s="72"/>
      <c r="J224" s="72"/>
      <c r="K224" s="62"/>
      <c r="L224" s="62"/>
      <c r="M224" s="62"/>
      <c r="N224" s="62"/>
      <c r="O224" s="62"/>
      <c r="P224" s="62"/>
    </row>
    <row r="225" spans="1:16" ht="14.4" customHeight="1" x14ac:dyDescent="0.25">
      <c r="A225" s="65"/>
      <c r="B225" s="69"/>
      <c r="C225" s="73"/>
      <c r="D225" s="73"/>
      <c r="E225" s="70"/>
      <c r="F225" s="70"/>
      <c r="G225" s="84"/>
      <c r="H225" s="70"/>
      <c r="I225" s="72"/>
      <c r="J225" s="72"/>
      <c r="K225" s="62"/>
      <c r="L225" s="62"/>
      <c r="M225" s="62"/>
      <c r="N225" s="62"/>
      <c r="O225" s="62"/>
      <c r="P225" s="62"/>
    </row>
    <row r="226" spans="1:16" ht="14.4" customHeight="1" x14ac:dyDescent="0.25">
      <c r="A226" s="65"/>
      <c r="B226" s="109" t="s">
        <v>2757</v>
      </c>
      <c r="C226" s="73"/>
      <c r="D226" s="73"/>
      <c r="E226" s="70"/>
      <c r="F226" s="70"/>
      <c r="G226" s="84"/>
      <c r="H226" s="70"/>
      <c r="I226" s="72"/>
      <c r="J226" s="72"/>
      <c r="K226" s="62"/>
      <c r="L226" s="62"/>
      <c r="M226" s="62"/>
      <c r="N226" s="62"/>
      <c r="O226" s="62"/>
      <c r="P226" s="62"/>
    </row>
    <row r="227" spans="1:16" x14ac:dyDescent="0.25">
      <c r="A227" s="65">
        <v>1</v>
      </c>
      <c r="B227" s="64" t="s">
        <v>2758</v>
      </c>
      <c r="C227" s="63" t="s">
        <v>2759</v>
      </c>
      <c r="D227" s="63" t="s">
        <v>2760</v>
      </c>
      <c r="E227" s="65"/>
      <c r="F227" s="63" t="s">
        <v>57</v>
      </c>
      <c r="G227" s="65">
        <v>16</v>
      </c>
      <c r="H227" s="63"/>
      <c r="I227" s="62"/>
      <c r="J227" s="62"/>
      <c r="K227" s="62"/>
      <c r="L227" s="62"/>
      <c r="M227" s="62"/>
      <c r="N227" s="62"/>
      <c r="O227" s="62"/>
      <c r="P227" s="62"/>
    </row>
    <row r="228" spans="1:16" ht="13.8" x14ac:dyDescent="0.25">
      <c r="A228" s="65">
        <v>2</v>
      </c>
      <c r="B228" s="106" t="s">
        <v>2761</v>
      </c>
      <c r="C228" s="63" t="s">
        <v>2759</v>
      </c>
      <c r="D228" s="63" t="s">
        <v>2762</v>
      </c>
      <c r="E228" s="65"/>
      <c r="F228" s="63" t="s">
        <v>57</v>
      </c>
      <c r="G228" s="65">
        <v>21</v>
      </c>
      <c r="H228" s="63"/>
      <c r="I228" s="62"/>
      <c r="J228" s="62"/>
      <c r="K228" s="62"/>
      <c r="L228" s="62"/>
      <c r="M228" s="62"/>
      <c r="N228" s="62"/>
      <c r="O228" s="62"/>
      <c r="P228" s="62"/>
    </row>
    <row r="229" spans="1:16" ht="26.4" x14ac:dyDescent="0.25">
      <c r="A229" s="65">
        <v>3</v>
      </c>
      <c r="B229" s="85" t="s">
        <v>2763</v>
      </c>
      <c r="C229" s="63" t="s">
        <v>2759</v>
      </c>
      <c r="D229" s="68" t="s">
        <v>2764</v>
      </c>
      <c r="E229" s="65"/>
      <c r="F229" s="63" t="s">
        <v>57</v>
      </c>
      <c r="G229" s="65" t="s">
        <v>2765</v>
      </c>
      <c r="H229" s="63">
        <v>0.36</v>
      </c>
      <c r="I229" s="86"/>
      <c r="J229" s="62"/>
      <c r="K229" s="62"/>
      <c r="L229" s="62"/>
      <c r="M229" s="62"/>
      <c r="N229" s="62"/>
      <c r="O229" s="62"/>
      <c r="P229" s="62"/>
    </row>
    <row r="230" spans="1:16" ht="26.4" x14ac:dyDescent="0.25">
      <c r="A230" s="65">
        <v>4</v>
      </c>
      <c r="B230" s="85" t="s">
        <v>2766</v>
      </c>
      <c r="C230" s="63" t="s">
        <v>2759</v>
      </c>
      <c r="D230" s="68" t="s">
        <v>2767</v>
      </c>
      <c r="E230" s="65"/>
      <c r="F230" s="63" t="s">
        <v>57</v>
      </c>
      <c r="G230" s="65" t="s">
        <v>2768</v>
      </c>
      <c r="H230" s="63"/>
      <c r="I230" s="62"/>
      <c r="J230" s="62"/>
      <c r="K230" s="62"/>
      <c r="L230" s="62"/>
      <c r="M230" s="62"/>
      <c r="N230" s="62"/>
      <c r="O230" s="62"/>
      <c r="P230" s="62"/>
    </row>
    <row r="231" spans="1:16" x14ac:dyDescent="0.25">
      <c r="A231" s="65">
        <v>5</v>
      </c>
      <c r="B231" s="85" t="s">
        <v>2769</v>
      </c>
      <c r="C231" s="63" t="s">
        <v>2759</v>
      </c>
      <c r="D231" s="63" t="s">
        <v>2770</v>
      </c>
      <c r="E231" s="65"/>
      <c r="F231" s="63" t="s">
        <v>57</v>
      </c>
      <c r="G231" s="65">
        <v>58</v>
      </c>
      <c r="H231" s="63"/>
      <c r="I231" s="62"/>
      <c r="J231" s="62"/>
      <c r="K231" s="62"/>
      <c r="L231" s="62"/>
      <c r="M231" s="62"/>
      <c r="N231" s="62"/>
      <c r="O231" s="62"/>
      <c r="P231" s="62"/>
    </row>
    <row r="232" spans="1:16" x14ac:dyDescent="0.25">
      <c r="A232" s="65">
        <v>6</v>
      </c>
      <c r="B232" s="85" t="s">
        <v>2771</v>
      </c>
      <c r="C232" s="63" t="s">
        <v>2759</v>
      </c>
      <c r="D232" s="63" t="s">
        <v>2772</v>
      </c>
      <c r="E232" s="65"/>
      <c r="F232" s="63" t="s">
        <v>57</v>
      </c>
      <c r="G232" s="65">
        <v>61</v>
      </c>
      <c r="H232" s="63"/>
      <c r="I232" s="62"/>
      <c r="J232" s="62"/>
      <c r="K232" s="62"/>
      <c r="L232" s="62"/>
      <c r="M232" s="62"/>
      <c r="N232" s="62"/>
      <c r="O232" s="62"/>
      <c r="P232" s="62"/>
    </row>
    <row r="233" spans="1:16" x14ac:dyDescent="0.25">
      <c r="A233" s="65">
        <v>7</v>
      </c>
      <c r="B233" s="85" t="s">
        <v>2773</v>
      </c>
      <c r="C233" s="63" t="s">
        <v>2759</v>
      </c>
      <c r="D233" s="63" t="s">
        <v>2774</v>
      </c>
      <c r="E233" s="65"/>
      <c r="F233" s="63" t="s">
        <v>57</v>
      </c>
      <c r="G233" s="65">
        <v>9</v>
      </c>
      <c r="H233" s="63"/>
      <c r="I233" s="62"/>
      <c r="J233" s="62"/>
      <c r="K233" s="62"/>
      <c r="L233" s="62"/>
      <c r="M233" s="62"/>
      <c r="N233" s="62"/>
      <c r="O233" s="62"/>
      <c r="P233" s="62"/>
    </row>
    <row r="234" spans="1:16" x14ac:dyDescent="0.25">
      <c r="A234" s="65">
        <v>8</v>
      </c>
      <c r="B234" s="85" t="s">
        <v>2775</v>
      </c>
      <c r="C234" s="63" t="s">
        <v>2759</v>
      </c>
      <c r="D234" s="63" t="s">
        <v>2776</v>
      </c>
      <c r="E234" s="65"/>
      <c r="F234" s="63" t="s">
        <v>57</v>
      </c>
      <c r="G234" s="65">
        <v>57</v>
      </c>
      <c r="H234" s="63"/>
      <c r="I234" s="62"/>
      <c r="J234" s="62"/>
      <c r="K234" s="62"/>
      <c r="L234" s="62"/>
      <c r="M234" s="62"/>
      <c r="N234" s="62"/>
      <c r="O234" s="62"/>
      <c r="P234" s="62"/>
    </row>
    <row r="235" spans="1:16" x14ac:dyDescent="0.25">
      <c r="A235" s="65">
        <v>9</v>
      </c>
      <c r="B235" s="85" t="s">
        <v>2777</v>
      </c>
      <c r="C235" s="63" t="s">
        <v>2759</v>
      </c>
      <c r="D235" s="63" t="s">
        <v>2778</v>
      </c>
      <c r="E235" s="65"/>
      <c r="F235" s="63" t="s">
        <v>57</v>
      </c>
      <c r="G235" s="65">
        <v>114</v>
      </c>
      <c r="H235" s="63"/>
      <c r="I235" s="62"/>
      <c r="J235" s="62"/>
      <c r="K235" s="62"/>
      <c r="L235" s="62"/>
      <c r="M235" s="62"/>
      <c r="N235" s="62"/>
      <c r="O235" s="62"/>
      <c r="P235" s="62"/>
    </row>
    <row r="236" spans="1:16" x14ac:dyDescent="0.25">
      <c r="A236" s="65">
        <v>10</v>
      </c>
      <c r="B236" s="85" t="s">
        <v>2779</v>
      </c>
      <c r="C236" s="63" t="s">
        <v>2759</v>
      </c>
      <c r="D236" s="63" t="s">
        <v>2780</v>
      </c>
      <c r="E236" s="65"/>
      <c r="F236" s="63" t="s">
        <v>57</v>
      </c>
      <c r="G236" s="65">
        <v>117</v>
      </c>
      <c r="H236" s="63"/>
      <c r="I236" s="62"/>
      <c r="J236" s="62"/>
      <c r="K236" s="62"/>
      <c r="L236" s="62"/>
      <c r="M236" s="62"/>
      <c r="N236" s="62"/>
      <c r="O236" s="62"/>
      <c r="P236" s="62"/>
    </row>
    <row r="237" spans="1:16" x14ac:dyDescent="0.25">
      <c r="A237" s="65">
        <v>11</v>
      </c>
      <c r="B237" s="85" t="s">
        <v>2781</v>
      </c>
      <c r="C237" s="63" t="s">
        <v>2759</v>
      </c>
      <c r="D237" s="63" t="s">
        <v>2782</v>
      </c>
      <c r="E237" s="65"/>
      <c r="F237" s="63" t="s">
        <v>57</v>
      </c>
      <c r="G237" s="65">
        <v>11</v>
      </c>
      <c r="H237" s="63"/>
      <c r="I237" s="62"/>
      <c r="J237" s="62"/>
      <c r="K237" s="62"/>
      <c r="L237" s="62"/>
      <c r="M237" s="62"/>
      <c r="N237" s="62"/>
      <c r="O237" s="62"/>
      <c r="P237" s="62"/>
    </row>
    <row r="238" spans="1:16" x14ac:dyDescent="0.25">
      <c r="A238" s="65">
        <v>12</v>
      </c>
      <c r="B238" s="85" t="s">
        <v>2783</v>
      </c>
      <c r="C238" s="63" t="s">
        <v>2759</v>
      </c>
      <c r="D238" s="63" t="s">
        <v>2784</v>
      </c>
      <c r="E238" s="65"/>
      <c r="F238" s="63" t="s">
        <v>57</v>
      </c>
      <c r="G238" s="65">
        <v>10</v>
      </c>
      <c r="H238" s="63"/>
      <c r="I238" s="62"/>
      <c r="J238" s="62"/>
      <c r="K238" s="62"/>
      <c r="L238" s="62"/>
      <c r="M238" s="62"/>
      <c r="N238" s="62"/>
      <c r="O238" s="62"/>
      <c r="P238" s="62"/>
    </row>
    <row r="239" spans="1:16" x14ac:dyDescent="0.25">
      <c r="A239" s="65">
        <v>13</v>
      </c>
      <c r="B239" s="85" t="s">
        <v>2785</v>
      </c>
      <c r="C239" s="63" t="s">
        <v>2759</v>
      </c>
      <c r="D239" s="63" t="s">
        <v>2786</v>
      </c>
      <c r="E239" s="65"/>
      <c r="F239" s="63" t="s">
        <v>57</v>
      </c>
      <c r="G239" s="65">
        <v>3</v>
      </c>
      <c r="H239" s="63"/>
      <c r="I239" s="62"/>
      <c r="J239" s="62"/>
      <c r="K239" s="62"/>
      <c r="L239" s="62"/>
      <c r="M239" s="62"/>
      <c r="N239" s="62"/>
      <c r="O239" s="62"/>
      <c r="P239" s="62"/>
    </row>
    <row r="240" spans="1:16" x14ac:dyDescent="0.25">
      <c r="A240" s="65">
        <v>14</v>
      </c>
      <c r="B240" s="85" t="s">
        <v>2787</v>
      </c>
      <c r="C240" s="63" t="s">
        <v>2759</v>
      </c>
      <c r="D240" s="63" t="s">
        <v>2788</v>
      </c>
      <c r="E240" s="65"/>
      <c r="F240" s="63" t="s">
        <v>57</v>
      </c>
      <c r="G240" s="65">
        <v>32</v>
      </c>
      <c r="H240" s="63"/>
      <c r="I240" s="62"/>
      <c r="J240" s="62"/>
      <c r="K240" s="62"/>
      <c r="L240" s="62"/>
      <c r="M240" s="62"/>
      <c r="N240" s="62"/>
      <c r="O240" s="62"/>
      <c r="P240" s="62"/>
    </row>
    <row r="241" spans="1:16" ht="26.4" x14ac:dyDescent="0.25">
      <c r="A241" s="65">
        <v>15</v>
      </c>
      <c r="B241" s="85" t="s">
        <v>2789</v>
      </c>
      <c r="C241" s="63" t="s">
        <v>2759</v>
      </c>
      <c r="D241" s="68" t="s">
        <v>2790</v>
      </c>
      <c r="E241" s="65"/>
      <c r="F241" s="63" t="s">
        <v>57</v>
      </c>
      <c r="G241" s="65" t="s">
        <v>2791</v>
      </c>
      <c r="H241" s="63"/>
      <c r="I241" s="62"/>
      <c r="J241" s="62"/>
      <c r="K241" s="62"/>
      <c r="L241" s="62"/>
      <c r="M241" s="62"/>
      <c r="N241" s="62"/>
      <c r="O241" s="62"/>
      <c r="P241" s="62"/>
    </row>
    <row r="242" spans="1:16" x14ac:dyDescent="0.25">
      <c r="A242" s="65">
        <v>16</v>
      </c>
      <c r="B242" s="85" t="s">
        <v>2792</v>
      </c>
      <c r="C242" s="63" t="s">
        <v>2793</v>
      </c>
      <c r="D242" s="63" t="s">
        <v>2794</v>
      </c>
      <c r="E242" s="65"/>
      <c r="F242" s="63" t="s">
        <v>1161</v>
      </c>
      <c r="G242" s="65">
        <v>402</v>
      </c>
      <c r="H242" s="63"/>
      <c r="I242" s="62"/>
      <c r="J242" s="62"/>
      <c r="K242" s="62"/>
      <c r="L242" s="62"/>
      <c r="M242" s="62"/>
      <c r="N242" s="62"/>
      <c r="O242" s="62"/>
      <c r="P242" s="62"/>
    </row>
    <row r="243" spans="1:16" ht="26.4" x14ac:dyDescent="0.25">
      <c r="A243" s="65">
        <v>17</v>
      </c>
      <c r="B243" s="85" t="s">
        <v>2795</v>
      </c>
      <c r="C243" s="63" t="s">
        <v>2793</v>
      </c>
      <c r="D243" s="63" t="s">
        <v>2796</v>
      </c>
      <c r="E243" s="65"/>
      <c r="F243" s="63" t="s">
        <v>1161</v>
      </c>
      <c r="G243" s="65">
        <v>550</v>
      </c>
      <c r="H243" s="63"/>
      <c r="I243" s="62"/>
      <c r="J243" s="62"/>
      <c r="K243" s="62"/>
      <c r="L243" s="62"/>
      <c r="M243" s="62"/>
      <c r="N243" s="62"/>
      <c r="O243" s="62"/>
      <c r="P243" s="62"/>
    </row>
    <row r="244" spans="1:16" ht="26.4" x14ac:dyDescent="0.25">
      <c r="A244" s="65">
        <v>18</v>
      </c>
      <c r="B244" s="85" t="s">
        <v>2797</v>
      </c>
      <c r="C244" s="63" t="s">
        <v>2798</v>
      </c>
      <c r="D244" s="68" t="s">
        <v>2799</v>
      </c>
      <c r="E244" s="65"/>
      <c r="F244" s="63" t="s">
        <v>57</v>
      </c>
      <c r="G244" s="65">
        <v>167</v>
      </c>
      <c r="H244" s="63"/>
      <c r="I244" s="62"/>
      <c r="J244" s="62"/>
      <c r="K244" s="62"/>
      <c r="L244" s="62"/>
      <c r="M244" s="62"/>
      <c r="N244" s="62"/>
      <c r="O244" s="62"/>
      <c r="P244" s="62"/>
    </row>
    <row r="245" spans="1:16" ht="26.4" x14ac:dyDescent="0.25">
      <c r="A245" s="65">
        <v>19</v>
      </c>
      <c r="B245" s="85" t="s">
        <v>2800</v>
      </c>
      <c r="C245" s="63" t="s">
        <v>2798</v>
      </c>
      <c r="D245" s="68" t="s">
        <v>2801</v>
      </c>
      <c r="E245" s="65"/>
      <c r="F245" s="63" t="s">
        <v>57</v>
      </c>
      <c r="G245" s="65">
        <v>89</v>
      </c>
      <c r="H245" s="63"/>
      <c r="I245" s="62"/>
      <c r="J245" s="62"/>
      <c r="K245" s="62"/>
      <c r="L245" s="62"/>
      <c r="M245" s="62"/>
      <c r="N245" s="62"/>
      <c r="O245" s="62"/>
      <c r="P245" s="62"/>
    </row>
    <row r="246" spans="1:16" ht="26.4" x14ac:dyDescent="0.25">
      <c r="A246" s="65">
        <v>20</v>
      </c>
      <c r="B246" s="85" t="s">
        <v>2802</v>
      </c>
      <c r="C246" s="63" t="s">
        <v>2798</v>
      </c>
      <c r="D246" s="68" t="s">
        <v>2803</v>
      </c>
      <c r="E246" s="65"/>
      <c r="F246" s="63" t="s">
        <v>57</v>
      </c>
      <c r="G246" s="65">
        <v>27</v>
      </c>
      <c r="H246" s="63"/>
      <c r="I246" s="62"/>
      <c r="J246" s="62"/>
      <c r="K246" s="62"/>
      <c r="L246" s="62"/>
      <c r="M246" s="62"/>
      <c r="N246" s="62"/>
      <c r="O246" s="62"/>
      <c r="P246" s="62"/>
    </row>
    <row r="247" spans="1:16" x14ac:dyDescent="0.25">
      <c r="A247" s="65">
        <v>21</v>
      </c>
      <c r="B247" s="85" t="s">
        <v>2804</v>
      </c>
      <c r="C247" s="63" t="s">
        <v>2798</v>
      </c>
      <c r="D247" s="63" t="s">
        <v>2805</v>
      </c>
      <c r="E247" s="65"/>
      <c r="F247" s="63" t="s">
        <v>57</v>
      </c>
      <c r="G247" s="65">
        <v>3</v>
      </c>
      <c r="H247" s="63"/>
      <c r="I247" s="62"/>
      <c r="J247" s="62"/>
      <c r="K247" s="62"/>
      <c r="L247" s="62"/>
      <c r="M247" s="62"/>
      <c r="N247" s="62"/>
      <c r="O247" s="62"/>
      <c r="P247" s="62"/>
    </row>
    <row r="248" spans="1:16" x14ac:dyDescent="0.25">
      <c r="A248" s="65">
        <v>22</v>
      </c>
      <c r="B248" s="85" t="s">
        <v>2806</v>
      </c>
      <c r="C248" s="63"/>
      <c r="D248" s="63" t="s">
        <v>2807</v>
      </c>
      <c r="E248" s="65"/>
      <c r="F248" s="63" t="s">
        <v>57</v>
      </c>
      <c r="G248" s="65">
        <v>33</v>
      </c>
      <c r="H248" s="63"/>
      <c r="I248" s="62"/>
      <c r="J248" s="62"/>
      <c r="K248" s="62"/>
      <c r="L248" s="62"/>
      <c r="M248" s="62"/>
      <c r="N248" s="62"/>
      <c r="O248" s="62"/>
      <c r="P248" s="62"/>
    </row>
    <row r="249" spans="1:16" x14ac:dyDescent="0.25">
      <c r="A249" s="65">
        <v>23</v>
      </c>
      <c r="B249" s="85" t="s">
        <v>2808</v>
      </c>
      <c r="C249" s="63"/>
      <c r="D249" s="63" t="s">
        <v>2809</v>
      </c>
      <c r="E249" s="65"/>
      <c r="F249" s="63" t="s">
        <v>57</v>
      </c>
      <c r="G249" s="65">
        <v>3</v>
      </c>
      <c r="H249" s="63"/>
      <c r="I249" s="62"/>
      <c r="J249" s="62"/>
      <c r="K249" s="62"/>
      <c r="L249" s="62"/>
      <c r="M249" s="62"/>
      <c r="N249" s="62"/>
      <c r="O249" s="62"/>
      <c r="P249" s="62"/>
    </row>
    <row r="250" spans="1:16" ht="26.4" x14ac:dyDescent="0.25">
      <c r="A250" s="65">
        <v>24</v>
      </c>
      <c r="B250" s="85" t="s">
        <v>2810</v>
      </c>
      <c r="C250" s="63" t="s">
        <v>2811</v>
      </c>
      <c r="D250" s="63" t="s">
        <v>2812</v>
      </c>
      <c r="E250" s="65"/>
      <c r="F250" s="63" t="s">
        <v>57</v>
      </c>
      <c r="G250" s="65">
        <v>33</v>
      </c>
      <c r="H250" s="63"/>
      <c r="I250" s="62"/>
      <c r="J250" s="62"/>
      <c r="K250" s="62"/>
      <c r="L250" s="62"/>
      <c r="M250" s="62"/>
      <c r="N250" s="62"/>
      <c r="O250" s="62"/>
      <c r="P250" s="62"/>
    </row>
    <row r="251" spans="1:16" x14ac:dyDescent="0.25">
      <c r="A251" s="65"/>
      <c r="B251" s="64"/>
      <c r="C251" s="63"/>
      <c r="D251" s="63"/>
      <c r="E251" s="65"/>
      <c r="F251" s="63"/>
      <c r="G251" s="65"/>
      <c r="H251" s="63"/>
      <c r="I251" s="62"/>
      <c r="J251" s="62"/>
      <c r="K251" s="62"/>
      <c r="L251" s="62"/>
      <c r="M251" s="62"/>
      <c r="N251" s="62"/>
      <c r="O251" s="62"/>
      <c r="P251" s="62"/>
    </row>
    <row r="252" spans="1:16" x14ac:dyDescent="0.25">
      <c r="A252" s="65"/>
      <c r="B252" s="109" t="s">
        <v>2813</v>
      </c>
      <c r="C252" s="63"/>
      <c r="D252" s="63"/>
      <c r="E252" s="65"/>
      <c r="F252" s="63"/>
      <c r="G252" s="65"/>
      <c r="H252" s="63"/>
      <c r="I252" s="62"/>
      <c r="J252" s="62"/>
      <c r="K252" s="62"/>
      <c r="L252" s="62"/>
      <c r="M252" s="62"/>
      <c r="N252" s="62"/>
      <c r="O252" s="62"/>
      <c r="P252" s="62"/>
    </row>
    <row r="253" spans="1:16" x14ac:dyDescent="0.25">
      <c r="A253" s="65">
        <v>1</v>
      </c>
      <c r="B253" s="64" t="s">
        <v>2758</v>
      </c>
      <c r="C253" s="63" t="s">
        <v>2759</v>
      </c>
      <c r="D253" s="63" t="s">
        <v>2760</v>
      </c>
      <c r="E253" s="65"/>
      <c r="F253" s="63" t="s">
        <v>57</v>
      </c>
      <c r="G253" s="65">
        <v>1</v>
      </c>
      <c r="H253" s="63"/>
      <c r="I253" s="62"/>
      <c r="J253" s="62"/>
      <c r="K253" s="62"/>
      <c r="L253" s="62"/>
      <c r="M253" s="62"/>
      <c r="N253" s="62"/>
      <c r="O253" s="62"/>
      <c r="P253" s="62"/>
    </row>
    <row r="254" spans="1:16" ht="13.8" x14ac:dyDescent="0.25">
      <c r="A254" s="65">
        <v>2</v>
      </c>
      <c r="B254" s="106" t="s">
        <v>2761</v>
      </c>
      <c r="C254" s="63" t="s">
        <v>2759</v>
      </c>
      <c r="D254" s="63" t="s">
        <v>2762</v>
      </c>
      <c r="E254" s="65"/>
      <c r="F254" s="63" t="s">
        <v>57</v>
      </c>
      <c r="G254" s="65">
        <v>21</v>
      </c>
      <c r="H254" s="63"/>
      <c r="I254" s="62"/>
      <c r="J254" s="62"/>
      <c r="K254" s="62"/>
      <c r="L254" s="62"/>
      <c r="M254" s="62"/>
      <c r="N254" s="62"/>
      <c r="O254" s="62"/>
      <c r="P254" s="62"/>
    </row>
    <row r="255" spans="1:16" x14ac:dyDescent="0.25">
      <c r="A255" s="65">
        <v>3</v>
      </c>
      <c r="B255" s="85" t="s">
        <v>2814</v>
      </c>
      <c r="C255" s="63" t="s">
        <v>2815</v>
      </c>
      <c r="D255" s="68" t="s">
        <v>2816</v>
      </c>
      <c r="E255" s="65"/>
      <c r="F255" s="63" t="s">
        <v>57</v>
      </c>
      <c r="G255" s="65">
        <v>12</v>
      </c>
      <c r="H255" s="63"/>
      <c r="I255" s="62"/>
      <c r="J255" s="62"/>
      <c r="K255" s="62"/>
      <c r="L255" s="62"/>
      <c r="M255" s="62"/>
      <c r="N255" s="62"/>
      <c r="O255" s="62"/>
      <c r="P255" s="62"/>
    </row>
    <row r="256" spans="1:16" x14ac:dyDescent="0.25">
      <c r="A256" s="65">
        <v>4</v>
      </c>
      <c r="B256" s="85" t="s">
        <v>2817</v>
      </c>
      <c r="C256" s="63" t="s">
        <v>2759</v>
      </c>
      <c r="D256" s="63" t="s">
        <v>2760</v>
      </c>
      <c r="E256" s="65"/>
      <c r="F256" s="63" t="s">
        <v>57</v>
      </c>
      <c r="G256" s="65">
        <v>6</v>
      </c>
      <c r="H256" s="63"/>
      <c r="I256" s="62"/>
      <c r="J256" s="62"/>
      <c r="K256" s="62"/>
      <c r="L256" s="62"/>
      <c r="M256" s="62"/>
      <c r="N256" s="62"/>
      <c r="O256" s="62"/>
      <c r="P256" s="62"/>
    </row>
    <row r="257" spans="1:16" x14ac:dyDescent="0.25">
      <c r="A257" s="65">
        <v>5</v>
      </c>
      <c r="B257" s="85" t="s">
        <v>2818</v>
      </c>
      <c r="C257" s="63" t="s">
        <v>2759</v>
      </c>
      <c r="D257" s="63" t="s">
        <v>2770</v>
      </c>
      <c r="E257" s="65"/>
      <c r="F257" s="63" t="s">
        <v>57</v>
      </c>
      <c r="G257" s="65">
        <v>12</v>
      </c>
      <c r="H257" s="63"/>
      <c r="I257" s="62"/>
      <c r="J257" s="62"/>
      <c r="K257" s="62"/>
      <c r="L257" s="62"/>
      <c r="M257" s="62"/>
      <c r="N257" s="62"/>
      <c r="O257" s="62"/>
      <c r="P257" s="62"/>
    </row>
    <row r="258" spans="1:16" x14ac:dyDescent="0.25">
      <c r="A258" s="65">
        <v>6</v>
      </c>
      <c r="B258" s="85" t="s">
        <v>2819</v>
      </c>
      <c r="C258" s="63" t="s">
        <v>2759</v>
      </c>
      <c r="D258" s="63" t="s">
        <v>2820</v>
      </c>
      <c r="E258" s="70"/>
      <c r="F258" s="63" t="s">
        <v>57</v>
      </c>
      <c r="G258" s="65">
        <v>17</v>
      </c>
      <c r="H258" s="63"/>
      <c r="I258" s="62"/>
      <c r="J258" s="62"/>
      <c r="K258" s="62"/>
      <c r="L258" s="62"/>
      <c r="M258" s="62"/>
      <c r="N258" s="62"/>
      <c r="O258" s="62"/>
      <c r="P258" s="62"/>
    </row>
    <row r="259" spans="1:16" x14ac:dyDescent="0.25">
      <c r="A259" s="65">
        <v>7</v>
      </c>
      <c r="B259" s="85" t="s">
        <v>2775</v>
      </c>
      <c r="C259" s="63" t="s">
        <v>2759</v>
      </c>
      <c r="D259" s="63" t="s">
        <v>2776</v>
      </c>
      <c r="E259" s="65"/>
      <c r="F259" s="63" t="s">
        <v>57</v>
      </c>
      <c r="G259" s="65">
        <v>10</v>
      </c>
      <c r="H259" s="63"/>
      <c r="I259" s="62"/>
      <c r="J259" s="62"/>
      <c r="K259" s="62"/>
      <c r="L259" s="62"/>
      <c r="M259" s="62"/>
      <c r="N259" s="62"/>
      <c r="O259" s="62"/>
      <c r="P259" s="62"/>
    </row>
    <row r="260" spans="1:16" x14ac:dyDescent="0.25">
      <c r="A260" s="65">
        <v>8</v>
      </c>
      <c r="B260" s="85" t="s">
        <v>2779</v>
      </c>
      <c r="C260" s="63" t="s">
        <v>2759</v>
      </c>
      <c r="D260" s="63" t="s">
        <v>2780</v>
      </c>
      <c r="E260" s="65"/>
      <c r="F260" s="63" t="s">
        <v>57</v>
      </c>
      <c r="G260" s="65">
        <v>10</v>
      </c>
      <c r="H260" s="63"/>
      <c r="I260" s="62"/>
      <c r="J260" s="62"/>
      <c r="K260" s="62"/>
      <c r="L260" s="62"/>
      <c r="M260" s="62"/>
      <c r="N260" s="62"/>
      <c r="O260" s="62"/>
      <c r="P260" s="62"/>
    </row>
    <row r="261" spans="1:16" x14ac:dyDescent="0.25">
      <c r="A261" s="65">
        <v>9</v>
      </c>
      <c r="B261" s="85" t="s">
        <v>2777</v>
      </c>
      <c r="C261" s="63" t="s">
        <v>2759</v>
      </c>
      <c r="D261" s="63" t="s">
        <v>2778</v>
      </c>
      <c r="E261" s="65"/>
      <c r="F261" s="63" t="s">
        <v>57</v>
      </c>
      <c r="G261" s="65">
        <v>12</v>
      </c>
      <c r="H261" s="63"/>
      <c r="I261" s="62"/>
      <c r="J261" s="62"/>
      <c r="K261" s="62"/>
      <c r="L261" s="62"/>
      <c r="M261" s="62"/>
      <c r="N261" s="62"/>
      <c r="O261" s="62"/>
      <c r="P261" s="62"/>
    </row>
    <row r="262" spans="1:16" x14ac:dyDescent="0.25">
      <c r="A262" s="65">
        <v>10</v>
      </c>
      <c r="B262" s="85" t="s">
        <v>2821</v>
      </c>
      <c r="C262" s="63" t="s">
        <v>2759</v>
      </c>
      <c r="D262" s="63" t="s">
        <v>2822</v>
      </c>
      <c r="E262" s="65"/>
      <c r="F262" s="63" t="s">
        <v>57</v>
      </c>
      <c r="G262" s="65">
        <v>15</v>
      </c>
      <c r="H262" s="63"/>
      <c r="I262" s="62"/>
      <c r="J262" s="62"/>
      <c r="K262" s="62"/>
      <c r="L262" s="62"/>
      <c r="M262" s="62"/>
      <c r="N262" s="62"/>
      <c r="O262" s="62"/>
      <c r="P262" s="62"/>
    </row>
    <row r="263" spans="1:16" x14ac:dyDescent="0.25">
      <c r="A263" s="65">
        <v>11</v>
      </c>
      <c r="B263" s="85" t="s">
        <v>2787</v>
      </c>
      <c r="C263" s="63" t="s">
        <v>2759</v>
      </c>
      <c r="D263" s="63" t="s">
        <v>2788</v>
      </c>
      <c r="E263" s="65"/>
      <c r="F263" s="63" t="s">
        <v>57</v>
      </c>
      <c r="G263" s="65">
        <v>3</v>
      </c>
      <c r="H263" s="63"/>
      <c r="I263" s="62"/>
      <c r="J263" s="62"/>
      <c r="K263" s="62"/>
      <c r="L263" s="62"/>
      <c r="M263" s="62"/>
      <c r="N263" s="62"/>
      <c r="O263" s="62"/>
      <c r="P263" s="62"/>
    </row>
    <row r="264" spans="1:16" ht="26.4" x14ac:dyDescent="0.25">
      <c r="A264" s="65">
        <v>12</v>
      </c>
      <c r="B264" s="85" t="s">
        <v>2789</v>
      </c>
      <c r="C264" s="63" t="s">
        <v>2759</v>
      </c>
      <c r="D264" s="68" t="s">
        <v>2790</v>
      </c>
      <c r="E264" s="65"/>
      <c r="F264" s="63" t="s">
        <v>57</v>
      </c>
      <c r="G264" s="110" t="s">
        <v>2823</v>
      </c>
      <c r="H264" s="63"/>
      <c r="I264" s="62"/>
      <c r="J264" s="62"/>
      <c r="K264" s="62"/>
      <c r="L264" s="62"/>
      <c r="M264" s="62"/>
      <c r="N264" s="62"/>
      <c r="O264" s="62"/>
      <c r="P264" s="62"/>
    </row>
    <row r="265" spans="1:16" x14ac:dyDescent="0.25">
      <c r="A265" s="65">
        <v>13</v>
      </c>
      <c r="B265" s="85" t="s">
        <v>2792</v>
      </c>
      <c r="C265" s="63" t="s">
        <v>2793</v>
      </c>
      <c r="D265" s="63" t="s">
        <v>2824</v>
      </c>
      <c r="E265" s="65"/>
      <c r="F265" s="63" t="s">
        <v>1161</v>
      </c>
      <c r="G265" s="65">
        <v>20</v>
      </c>
      <c r="H265" s="63"/>
      <c r="I265" s="62"/>
      <c r="J265" s="62"/>
      <c r="K265" s="62"/>
      <c r="L265" s="62"/>
      <c r="M265" s="62"/>
      <c r="N265" s="62"/>
      <c r="O265" s="62"/>
      <c r="P265" s="62"/>
    </row>
    <row r="266" spans="1:16" ht="26.4" x14ac:dyDescent="0.25">
      <c r="A266" s="65">
        <v>14</v>
      </c>
      <c r="B266" s="85" t="s">
        <v>2795</v>
      </c>
      <c r="C266" s="63" t="s">
        <v>2793</v>
      </c>
      <c r="D266" s="63" t="s">
        <v>2796</v>
      </c>
      <c r="E266" s="65"/>
      <c r="F266" s="63" t="s">
        <v>1161</v>
      </c>
      <c r="G266" s="65">
        <v>105</v>
      </c>
      <c r="H266" s="63"/>
      <c r="I266" s="62"/>
      <c r="J266" s="62"/>
      <c r="K266" s="62"/>
      <c r="L266" s="62"/>
      <c r="M266" s="62"/>
      <c r="N266" s="62"/>
      <c r="O266" s="62"/>
      <c r="P266" s="62"/>
    </row>
    <row r="267" spans="1:16" ht="26.4" x14ac:dyDescent="0.25">
      <c r="A267" s="65">
        <v>15</v>
      </c>
      <c r="B267" s="85" t="s">
        <v>2797</v>
      </c>
      <c r="C267" s="63" t="s">
        <v>2798</v>
      </c>
      <c r="D267" s="68" t="s">
        <v>2799</v>
      </c>
      <c r="E267" s="65"/>
      <c r="F267" s="63" t="s">
        <v>57</v>
      </c>
      <c r="G267" s="65">
        <v>2</v>
      </c>
      <c r="H267" s="63"/>
      <c r="I267" s="62"/>
      <c r="J267" s="62"/>
      <c r="K267" s="62"/>
      <c r="L267" s="62"/>
      <c r="M267" s="62"/>
      <c r="N267" s="62"/>
      <c r="O267" s="62"/>
      <c r="P267" s="62"/>
    </row>
    <row r="268" spans="1:16" ht="26.4" x14ac:dyDescent="0.25">
      <c r="A268" s="65">
        <v>16</v>
      </c>
      <c r="B268" s="85" t="s">
        <v>2800</v>
      </c>
      <c r="C268" s="63" t="s">
        <v>2798</v>
      </c>
      <c r="D268" s="68" t="s">
        <v>2801</v>
      </c>
      <c r="E268" s="65"/>
      <c r="F268" s="63" t="s">
        <v>57</v>
      </c>
      <c r="G268" s="65">
        <v>1</v>
      </c>
      <c r="H268" s="63"/>
      <c r="I268" s="62"/>
      <c r="J268" s="62"/>
      <c r="K268" s="62"/>
      <c r="L268" s="62"/>
      <c r="M268" s="62"/>
      <c r="N268" s="62"/>
      <c r="O268" s="62"/>
      <c r="P268" s="62"/>
    </row>
    <row r="269" spans="1:16" x14ac:dyDescent="0.25">
      <c r="A269" s="65">
        <v>17</v>
      </c>
      <c r="B269" s="85" t="s">
        <v>2806</v>
      </c>
      <c r="C269" s="63"/>
      <c r="D269" s="63" t="s">
        <v>2807</v>
      </c>
      <c r="E269" s="65"/>
      <c r="F269" s="63" t="s">
        <v>57</v>
      </c>
      <c r="G269" s="65">
        <v>2</v>
      </c>
      <c r="H269" s="63"/>
      <c r="I269" s="62"/>
      <c r="J269" s="62"/>
      <c r="K269" s="62"/>
      <c r="L269" s="62"/>
      <c r="M269" s="62"/>
      <c r="N269" s="62"/>
      <c r="O269" s="62"/>
      <c r="P269" s="62"/>
    </row>
    <row r="270" spans="1:16" x14ac:dyDescent="0.25">
      <c r="A270" s="65">
        <v>18</v>
      </c>
      <c r="B270" s="53" t="s">
        <v>2808</v>
      </c>
      <c r="C270" s="63"/>
      <c r="D270" s="63" t="s">
        <v>2809</v>
      </c>
      <c r="E270" s="65"/>
      <c r="F270" s="63" t="s">
        <v>57</v>
      </c>
      <c r="G270" s="65">
        <v>8</v>
      </c>
      <c r="H270" s="63"/>
      <c r="I270" s="62"/>
      <c r="J270" s="62"/>
      <c r="K270" s="62"/>
      <c r="L270" s="62"/>
      <c r="M270" s="62"/>
      <c r="N270" s="62"/>
      <c r="O270" s="62"/>
      <c r="P270" s="62"/>
    </row>
    <row r="271" spans="1:16" x14ac:dyDescent="0.25">
      <c r="A271" s="65">
        <v>19</v>
      </c>
      <c r="B271" s="53" t="s">
        <v>2825</v>
      </c>
      <c r="C271" s="63"/>
      <c r="D271" s="63" t="s">
        <v>2826</v>
      </c>
      <c r="E271" s="65"/>
      <c r="F271" s="63" t="s">
        <v>57</v>
      </c>
      <c r="G271" s="65">
        <v>2</v>
      </c>
      <c r="H271" s="63"/>
      <c r="I271" s="62"/>
      <c r="J271" s="62"/>
      <c r="K271" s="62"/>
      <c r="L271" s="62"/>
      <c r="M271" s="62"/>
      <c r="N271" s="62"/>
      <c r="O271" s="62"/>
      <c r="P271" s="62"/>
    </row>
    <row r="272" spans="1:16" ht="26.4" x14ac:dyDescent="0.25">
      <c r="A272" s="65">
        <v>20</v>
      </c>
      <c r="B272" s="85" t="s">
        <v>2810</v>
      </c>
      <c r="C272" s="63" t="s">
        <v>2811</v>
      </c>
      <c r="D272" s="63" t="s">
        <v>2812</v>
      </c>
      <c r="E272" s="65"/>
      <c r="F272" s="63" t="s">
        <v>57</v>
      </c>
      <c r="G272" s="65">
        <v>2</v>
      </c>
      <c r="H272" s="63"/>
      <c r="I272" s="62"/>
      <c r="J272" s="62"/>
      <c r="K272" s="62"/>
      <c r="L272" s="62"/>
      <c r="M272" s="62"/>
      <c r="N272" s="62"/>
      <c r="O272" s="62"/>
      <c r="P272" s="62"/>
    </row>
    <row r="273" spans="1:16" x14ac:dyDescent="0.25">
      <c r="A273" s="65"/>
      <c r="B273" s="64"/>
      <c r="C273" s="63"/>
      <c r="D273" s="63"/>
      <c r="E273" s="65"/>
      <c r="F273" s="63"/>
      <c r="G273" s="65"/>
      <c r="H273" s="63"/>
      <c r="I273" s="62"/>
      <c r="J273" s="62"/>
      <c r="K273" s="62"/>
      <c r="L273" s="62"/>
      <c r="M273" s="62"/>
      <c r="N273" s="62"/>
      <c r="O273" s="62"/>
      <c r="P273" s="62"/>
    </row>
    <row r="274" spans="1:16" x14ac:dyDescent="0.25">
      <c r="A274" s="65"/>
      <c r="B274" s="109" t="s">
        <v>2827</v>
      </c>
      <c r="C274" s="63"/>
      <c r="D274" s="63"/>
      <c r="E274" s="65"/>
      <c r="F274" s="63"/>
      <c r="G274" s="65"/>
      <c r="H274" s="63"/>
      <c r="I274" s="62"/>
      <c r="J274" s="62"/>
      <c r="K274" s="62"/>
      <c r="L274" s="62"/>
      <c r="M274" s="62"/>
      <c r="N274" s="62"/>
      <c r="O274" s="62"/>
      <c r="P274" s="62"/>
    </row>
    <row r="275" spans="1:16" x14ac:dyDescent="0.25">
      <c r="A275" s="65">
        <v>1</v>
      </c>
      <c r="B275" s="64" t="s">
        <v>2828</v>
      </c>
      <c r="C275" s="63"/>
      <c r="D275" s="63" t="s">
        <v>2829</v>
      </c>
      <c r="E275" s="65"/>
      <c r="F275" s="63" t="s">
        <v>57</v>
      </c>
      <c r="G275" s="65">
        <v>36</v>
      </c>
      <c r="H275" s="63">
        <v>1.1499999999999999</v>
      </c>
      <c r="I275" s="62"/>
      <c r="J275" s="62"/>
      <c r="K275" s="62"/>
      <c r="L275" s="62"/>
      <c r="M275" s="62"/>
      <c r="N275" s="62"/>
      <c r="O275" s="62"/>
      <c r="P275" s="62"/>
    </row>
    <row r="276" spans="1:16" x14ac:dyDescent="0.25">
      <c r="A276" s="65">
        <v>2</v>
      </c>
      <c r="B276" s="64" t="s">
        <v>2830</v>
      </c>
      <c r="C276" s="63" t="s">
        <v>2703</v>
      </c>
      <c r="D276" s="63" t="s">
        <v>2831</v>
      </c>
      <c r="E276" s="65"/>
      <c r="F276" s="63" t="s">
        <v>57</v>
      </c>
      <c r="G276" s="65">
        <v>36</v>
      </c>
      <c r="H276" s="63"/>
      <c r="I276" s="62"/>
      <c r="J276" s="62"/>
      <c r="K276" s="62"/>
      <c r="L276" s="62"/>
      <c r="M276" s="62"/>
      <c r="N276" s="62"/>
      <c r="O276" s="62"/>
      <c r="P276" s="62"/>
    </row>
    <row r="277" spans="1:16" x14ac:dyDescent="0.25">
      <c r="A277" s="65">
        <v>3</v>
      </c>
      <c r="B277" s="64" t="s">
        <v>2832</v>
      </c>
      <c r="C277" s="63" t="s">
        <v>2833</v>
      </c>
      <c r="D277" s="63" t="s">
        <v>2834</v>
      </c>
      <c r="E277" s="65"/>
      <c r="F277" s="63" t="s">
        <v>1161</v>
      </c>
      <c r="G277" s="65">
        <v>356</v>
      </c>
      <c r="H277" s="63"/>
      <c r="I277" s="62"/>
      <c r="J277" s="62"/>
      <c r="K277" s="62"/>
      <c r="L277" s="62"/>
      <c r="M277" s="62"/>
      <c r="N277" s="62"/>
      <c r="O277" s="62"/>
      <c r="P277" s="62"/>
    </row>
    <row r="278" spans="1:16" x14ac:dyDescent="0.25">
      <c r="A278" s="65">
        <v>4</v>
      </c>
      <c r="B278" s="64" t="s">
        <v>2835</v>
      </c>
      <c r="C278" s="63" t="s">
        <v>2833</v>
      </c>
      <c r="D278" s="63" t="s">
        <v>2834</v>
      </c>
      <c r="E278" s="65"/>
      <c r="F278" s="63" t="s">
        <v>1161</v>
      </c>
      <c r="G278" s="65">
        <v>57</v>
      </c>
      <c r="H278" s="63"/>
      <c r="I278" s="62"/>
      <c r="J278" s="62"/>
      <c r="K278" s="62"/>
      <c r="L278" s="62"/>
      <c r="M278" s="62"/>
      <c r="N278" s="62"/>
      <c r="O278" s="62"/>
      <c r="P278" s="62"/>
    </row>
    <row r="279" spans="1:16" x14ac:dyDescent="0.25">
      <c r="A279" s="65">
        <v>5</v>
      </c>
      <c r="B279" s="64" t="s">
        <v>2836</v>
      </c>
      <c r="C279" s="63" t="s">
        <v>2837</v>
      </c>
      <c r="D279" s="63"/>
      <c r="E279" s="65"/>
      <c r="F279" s="63" t="s">
        <v>1161</v>
      </c>
      <c r="G279" s="65">
        <v>356</v>
      </c>
      <c r="H279" s="63"/>
      <c r="I279" s="62"/>
      <c r="J279" s="62"/>
      <c r="K279" s="62"/>
      <c r="L279" s="62"/>
      <c r="M279" s="62"/>
      <c r="N279" s="62"/>
      <c r="O279" s="62"/>
      <c r="P279" s="62"/>
    </row>
    <row r="280" spans="1:16" x14ac:dyDescent="0.25">
      <c r="A280" s="65">
        <v>6</v>
      </c>
      <c r="B280" s="64" t="s">
        <v>2591</v>
      </c>
      <c r="C280" s="63"/>
      <c r="D280" s="63" t="s">
        <v>2592</v>
      </c>
      <c r="E280" s="65"/>
      <c r="F280" s="63" t="s">
        <v>1250</v>
      </c>
      <c r="G280" s="65">
        <v>514</v>
      </c>
      <c r="H280" s="63"/>
      <c r="I280" s="62"/>
      <c r="J280" s="62"/>
      <c r="K280" s="62"/>
      <c r="L280" s="62"/>
      <c r="M280" s="62"/>
      <c r="N280" s="62"/>
      <c r="O280" s="62"/>
      <c r="P280" s="62"/>
    </row>
    <row r="281" spans="1:16" x14ac:dyDescent="0.25">
      <c r="A281" s="65"/>
      <c r="B281" s="64"/>
      <c r="C281" s="63"/>
      <c r="D281" s="63"/>
      <c r="E281" s="65"/>
      <c r="F281" s="63"/>
      <c r="G281" s="65"/>
      <c r="H281" s="63"/>
      <c r="I281" s="62"/>
      <c r="J281" s="62"/>
      <c r="K281" s="62"/>
      <c r="L281" s="62"/>
      <c r="M281" s="62"/>
      <c r="N281" s="62"/>
      <c r="O281" s="62"/>
      <c r="P281" s="62"/>
    </row>
    <row r="282" spans="1:16" x14ac:dyDescent="0.25">
      <c r="A282" s="65"/>
      <c r="B282" s="66"/>
      <c r="C282" s="63"/>
      <c r="D282" s="63"/>
      <c r="E282" s="65"/>
      <c r="F282" s="63"/>
      <c r="G282" s="65"/>
      <c r="H282" s="63"/>
      <c r="I282" s="62"/>
      <c r="J282" s="62"/>
      <c r="K282" s="62"/>
      <c r="L282" s="62"/>
      <c r="M282" s="62"/>
      <c r="N282" s="62"/>
      <c r="O282" s="62"/>
      <c r="P282" s="62"/>
    </row>
    <row r="283" spans="1:16" x14ac:dyDescent="0.25">
      <c r="A283" s="65"/>
      <c r="B283" s="66" t="s">
        <v>2838</v>
      </c>
      <c r="C283" s="63"/>
      <c r="D283" s="63"/>
      <c r="E283" s="65"/>
      <c r="F283" s="63"/>
      <c r="G283" s="65"/>
      <c r="H283" s="63"/>
      <c r="I283" s="72"/>
      <c r="J283" s="72"/>
      <c r="K283" s="62"/>
      <c r="L283" s="62"/>
      <c r="M283" s="62"/>
      <c r="N283" s="62"/>
      <c r="O283" s="62"/>
      <c r="P283" s="62"/>
    </row>
    <row r="284" spans="1:16" x14ac:dyDescent="0.25">
      <c r="A284" s="65">
        <v>1</v>
      </c>
      <c r="B284" s="64" t="s">
        <v>2839</v>
      </c>
      <c r="C284" s="63" t="s">
        <v>2833</v>
      </c>
      <c r="D284" s="63" t="s">
        <v>2833</v>
      </c>
      <c r="E284" s="65"/>
      <c r="F284" s="63" t="s">
        <v>1161</v>
      </c>
      <c r="G284" s="65">
        <v>39</v>
      </c>
      <c r="H284" s="63"/>
      <c r="I284" s="62"/>
      <c r="J284" s="62"/>
      <c r="K284" s="62"/>
      <c r="L284" s="62"/>
      <c r="M284" s="62"/>
      <c r="N284" s="62"/>
      <c r="O284" s="62"/>
      <c r="P284" s="62"/>
    </row>
    <row r="285" spans="1:16" ht="26.4" x14ac:dyDescent="0.25">
      <c r="A285" s="65">
        <v>2</v>
      </c>
      <c r="B285" s="64" t="s">
        <v>2840</v>
      </c>
      <c r="C285" s="63"/>
      <c r="D285" s="63" t="s">
        <v>2841</v>
      </c>
      <c r="E285" s="65" t="s">
        <v>2215</v>
      </c>
      <c r="F285" s="63" t="s">
        <v>57</v>
      </c>
      <c r="G285" s="65">
        <v>1</v>
      </c>
      <c r="H285" s="63"/>
      <c r="I285" s="62"/>
      <c r="J285" s="62"/>
      <c r="K285" s="62"/>
      <c r="L285" s="62"/>
      <c r="M285" s="62"/>
      <c r="N285" s="62"/>
      <c r="O285" s="62"/>
      <c r="P285" s="62"/>
    </row>
    <row r="286" spans="1:16" ht="26.4" x14ac:dyDescent="0.25">
      <c r="A286" s="65">
        <v>3</v>
      </c>
      <c r="B286" s="64" t="s">
        <v>2842</v>
      </c>
      <c r="C286" s="63"/>
      <c r="D286" s="63" t="s">
        <v>2841</v>
      </c>
      <c r="E286" s="65" t="s">
        <v>2215</v>
      </c>
      <c r="F286" s="63" t="s">
        <v>57</v>
      </c>
      <c r="G286" s="65">
        <v>1</v>
      </c>
      <c r="H286" s="63"/>
      <c r="I286" s="62"/>
      <c r="J286" s="62"/>
      <c r="K286" s="62"/>
      <c r="L286" s="62"/>
      <c r="M286" s="62"/>
      <c r="N286" s="62"/>
      <c r="O286" s="62"/>
      <c r="P286" s="62"/>
    </row>
    <row r="287" spans="1:16" ht="39.6" x14ac:dyDescent="0.25">
      <c r="A287" s="65">
        <v>4</v>
      </c>
      <c r="B287" s="64" t="s">
        <v>2843</v>
      </c>
      <c r="C287" s="63" t="s">
        <v>2573</v>
      </c>
      <c r="D287" s="63" t="s">
        <v>2844</v>
      </c>
      <c r="E287" s="65"/>
      <c r="F287" s="63" t="s">
        <v>57</v>
      </c>
      <c r="G287" s="65">
        <v>3</v>
      </c>
      <c r="H287" s="63"/>
      <c r="I287" s="62"/>
      <c r="J287" s="62"/>
      <c r="K287" s="62"/>
      <c r="L287" s="62"/>
      <c r="M287" s="62"/>
      <c r="N287" s="62"/>
      <c r="O287" s="62"/>
      <c r="P287" s="62"/>
    </row>
    <row r="288" spans="1:16" x14ac:dyDescent="0.25">
      <c r="A288" s="65">
        <v>5</v>
      </c>
      <c r="B288" s="64" t="s">
        <v>2845</v>
      </c>
      <c r="C288" s="63" t="s">
        <v>2846</v>
      </c>
      <c r="D288" s="63" t="s">
        <v>2669</v>
      </c>
      <c r="E288" s="65"/>
      <c r="F288" s="63" t="s">
        <v>57</v>
      </c>
      <c r="G288" s="65">
        <v>3</v>
      </c>
      <c r="H288" s="63"/>
      <c r="I288" s="62"/>
      <c r="J288" s="62"/>
      <c r="K288" s="62"/>
      <c r="L288" s="62"/>
      <c r="M288" s="62"/>
      <c r="N288" s="62"/>
      <c r="O288" s="62"/>
      <c r="P288" s="62"/>
    </row>
    <row r="289" spans="1:17" ht="13.8" thickBot="1" x14ac:dyDescent="0.3">
      <c r="A289" s="65">
        <v>6</v>
      </c>
      <c r="B289" s="64" t="s">
        <v>2847</v>
      </c>
      <c r="C289" s="63"/>
      <c r="D289" s="63"/>
      <c r="E289" s="65"/>
      <c r="F289" s="63" t="s">
        <v>57</v>
      </c>
      <c r="G289" s="65">
        <v>3</v>
      </c>
      <c r="H289" s="63">
        <v>7</v>
      </c>
      <c r="I289" s="62"/>
      <c r="J289" s="62"/>
      <c r="K289" s="62"/>
      <c r="L289" s="62"/>
      <c r="M289" s="62"/>
      <c r="N289" s="62"/>
      <c r="O289" s="62"/>
      <c r="P289" s="62"/>
    </row>
    <row r="290" spans="1:17" ht="21.45" customHeight="1" x14ac:dyDescent="0.25">
      <c r="A290" s="247" t="s">
        <v>2956</v>
      </c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  <c r="P290" s="248"/>
      <c r="Q290" s="249"/>
    </row>
    <row r="291" spans="1:17" ht="50.4" customHeight="1" thickBot="1" x14ac:dyDescent="0.3">
      <c r="A291" s="250"/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  <c r="O291" s="251"/>
      <c r="P291" s="251"/>
      <c r="Q291" s="252"/>
    </row>
    <row r="292" spans="1:17" x14ac:dyDescent="0.25">
      <c r="A292" s="65"/>
      <c r="B292" s="64"/>
      <c r="C292" s="63"/>
      <c r="D292" s="63"/>
      <c r="E292" s="65"/>
      <c r="F292" s="63"/>
      <c r="G292" s="65"/>
      <c r="H292" s="63"/>
      <c r="I292" s="62"/>
      <c r="J292" s="62"/>
      <c r="K292" s="62"/>
      <c r="L292" s="62"/>
      <c r="M292" s="62"/>
      <c r="N292" s="62"/>
      <c r="O292" s="62"/>
      <c r="P292" s="62"/>
    </row>
    <row r="293" spans="1:17" x14ac:dyDescent="0.25">
      <c r="A293" s="65"/>
      <c r="B293" s="64"/>
      <c r="C293" s="63"/>
      <c r="D293" s="63"/>
      <c r="E293" s="65"/>
      <c r="F293" s="63"/>
      <c r="G293" s="65"/>
      <c r="H293" s="63"/>
      <c r="I293" s="62"/>
      <c r="J293" s="62"/>
      <c r="K293" s="62"/>
      <c r="L293" s="62"/>
      <c r="M293" s="62"/>
      <c r="N293" s="62"/>
      <c r="O293" s="62"/>
      <c r="P293" s="62"/>
    </row>
    <row r="294" spans="1:17" x14ac:dyDescent="0.25">
      <c r="A294" s="65"/>
      <c r="B294" s="64"/>
      <c r="C294" s="63"/>
      <c r="D294" s="63"/>
      <c r="E294" s="65"/>
      <c r="F294" s="63"/>
      <c r="G294" s="65"/>
      <c r="H294" s="63"/>
      <c r="I294" s="62"/>
      <c r="J294" s="62"/>
      <c r="K294" s="62"/>
      <c r="L294" s="62"/>
      <c r="M294" s="62"/>
      <c r="N294" s="62"/>
      <c r="O294" s="62"/>
      <c r="P294" s="62"/>
    </row>
    <row r="295" spans="1:17" x14ac:dyDescent="0.25">
      <c r="A295" s="65"/>
      <c r="B295" s="64"/>
      <c r="C295" s="63"/>
      <c r="D295" s="63"/>
      <c r="E295" s="65"/>
      <c r="F295" s="63"/>
      <c r="G295" s="65"/>
      <c r="H295" s="63"/>
      <c r="I295" s="62"/>
      <c r="J295" s="62"/>
      <c r="K295" s="62"/>
      <c r="L295" s="62"/>
      <c r="M295" s="62"/>
      <c r="N295" s="62"/>
      <c r="O295" s="62"/>
      <c r="P295" s="62"/>
    </row>
    <row r="296" spans="1:17" x14ac:dyDescent="0.25">
      <c r="A296" s="65"/>
      <c r="B296" s="64"/>
      <c r="C296" s="63"/>
      <c r="D296" s="63"/>
      <c r="E296" s="65"/>
      <c r="F296" s="63"/>
      <c r="G296" s="65"/>
      <c r="H296" s="63"/>
      <c r="I296" s="62"/>
      <c r="J296" s="62"/>
      <c r="K296" s="62"/>
      <c r="L296" s="62"/>
      <c r="M296" s="62"/>
      <c r="N296" s="62"/>
      <c r="O296" s="62"/>
      <c r="P296" s="62"/>
    </row>
    <row r="297" spans="1:17" x14ac:dyDescent="0.25">
      <c r="A297" s="65"/>
      <c r="B297" s="64"/>
      <c r="C297" s="63"/>
      <c r="D297" s="63"/>
      <c r="E297" s="65"/>
      <c r="F297" s="63"/>
      <c r="G297" s="65"/>
      <c r="H297" s="63"/>
      <c r="I297" s="62"/>
      <c r="J297" s="62"/>
      <c r="K297" s="62"/>
      <c r="L297" s="62"/>
      <c r="M297" s="62"/>
      <c r="N297" s="62"/>
      <c r="O297" s="62"/>
      <c r="P297" s="62"/>
    </row>
    <row r="298" spans="1:17" x14ac:dyDescent="0.25">
      <c r="A298" s="65"/>
      <c r="B298" s="64"/>
      <c r="C298" s="63"/>
      <c r="D298" s="63"/>
      <c r="E298" s="65"/>
      <c r="F298" s="63"/>
      <c r="G298" s="65"/>
      <c r="H298" s="63"/>
      <c r="I298" s="62"/>
      <c r="J298" s="62"/>
      <c r="K298" s="62"/>
      <c r="L298" s="62"/>
      <c r="M298" s="62"/>
      <c r="N298" s="62"/>
      <c r="O298" s="62"/>
      <c r="P298" s="62"/>
    </row>
    <row r="299" spans="1:17" x14ac:dyDescent="0.25">
      <c r="A299" s="65"/>
      <c r="B299" s="64"/>
      <c r="C299" s="63"/>
      <c r="D299" s="63"/>
      <c r="E299" s="65"/>
      <c r="F299" s="63"/>
      <c r="G299" s="65"/>
      <c r="H299" s="63"/>
      <c r="I299" s="62"/>
      <c r="J299" s="62"/>
      <c r="K299" s="62"/>
      <c r="L299" s="62"/>
      <c r="M299" s="62"/>
      <c r="N299" s="62"/>
      <c r="O299" s="62"/>
      <c r="P299" s="62"/>
    </row>
    <row r="300" spans="1:17" x14ac:dyDescent="0.25">
      <c r="A300" s="65"/>
      <c r="B300" s="64"/>
      <c r="C300" s="63"/>
      <c r="D300" s="63"/>
      <c r="E300" s="65"/>
      <c r="F300" s="63"/>
      <c r="G300" s="65"/>
      <c r="H300" s="63"/>
      <c r="I300" s="62"/>
      <c r="J300" s="62"/>
      <c r="K300" s="62"/>
      <c r="L300" s="62"/>
      <c r="M300" s="62"/>
      <c r="N300" s="62"/>
      <c r="O300" s="62"/>
      <c r="P300" s="62"/>
    </row>
    <row r="301" spans="1:17" x14ac:dyDescent="0.25">
      <c r="A301" s="65"/>
      <c r="B301" s="64"/>
      <c r="C301" s="63"/>
      <c r="D301" s="63"/>
      <c r="E301" s="65"/>
      <c r="F301" s="63"/>
      <c r="G301" s="65"/>
      <c r="H301" s="63"/>
      <c r="I301" s="62"/>
      <c r="J301" s="62"/>
      <c r="K301" s="62"/>
      <c r="L301" s="62"/>
      <c r="M301" s="62"/>
      <c r="N301" s="62"/>
      <c r="O301" s="62"/>
      <c r="P301" s="62"/>
    </row>
    <row r="302" spans="1:17" x14ac:dyDescent="0.25">
      <c r="A302" s="65"/>
      <c r="B302" s="64"/>
      <c r="C302" s="63"/>
      <c r="D302" s="63"/>
      <c r="E302" s="65"/>
      <c r="F302" s="63"/>
      <c r="G302" s="65"/>
      <c r="H302" s="63"/>
      <c r="I302" s="62"/>
      <c r="J302" s="62"/>
      <c r="K302" s="62"/>
      <c r="L302" s="62"/>
      <c r="M302" s="62"/>
      <c r="N302" s="62"/>
      <c r="O302" s="62"/>
      <c r="P302" s="62"/>
    </row>
    <row r="303" spans="1:17" x14ac:dyDescent="0.25">
      <c r="A303" s="65"/>
      <c r="B303" s="66"/>
      <c r="C303" s="63"/>
      <c r="D303" s="63"/>
      <c r="E303" s="65"/>
      <c r="F303" s="63"/>
      <c r="G303" s="65"/>
      <c r="H303" s="63"/>
      <c r="I303" s="62"/>
      <c r="J303" s="62"/>
      <c r="K303" s="62"/>
      <c r="L303" s="62"/>
      <c r="M303" s="62"/>
      <c r="N303" s="62"/>
      <c r="O303" s="62"/>
      <c r="P303" s="62"/>
    </row>
    <row r="304" spans="1:17" x14ac:dyDescent="0.25">
      <c r="A304" s="65"/>
      <c r="B304" s="64"/>
      <c r="C304" s="68"/>
      <c r="D304" s="63"/>
      <c r="E304" s="65"/>
      <c r="F304" s="63"/>
      <c r="G304" s="65"/>
      <c r="H304" s="63"/>
      <c r="I304" s="86"/>
      <c r="J304" s="62"/>
      <c r="K304" s="62"/>
      <c r="L304" s="62"/>
      <c r="M304" s="62"/>
      <c r="N304" s="62"/>
      <c r="O304" s="62"/>
      <c r="P304" s="62"/>
    </row>
    <row r="305" spans="1:16" x14ac:dyDescent="0.25">
      <c r="A305" s="65"/>
      <c r="B305" s="64"/>
      <c r="C305" s="63"/>
      <c r="D305" s="63"/>
      <c r="E305" s="65"/>
      <c r="F305" s="63"/>
      <c r="G305" s="65"/>
      <c r="H305" s="63"/>
      <c r="I305" s="62"/>
      <c r="J305" s="62"/>
      <c r="K305" s="62"/>
      <c r="L305" s="62"/>
      <c r="M305" s="62"/>
      <c r="N305" s="62"/>
      <c r="O305" s="62"/>
      <c r="P305" s="62"/>
    </row>
    <row r="306" spans="1:16" x14ac:dyDescent="0.25">
      <c r="A306" s="65"/>
      <c r="B306" s="64"/>
      <c r="C306" s="63"/>
      <c r="D306" s="63"/>
      <c r="E306" s="65"/>
      <c r="F306" s="63"/>
      <c r="G306" s="65"/>
      <c r="H306" s="63"/>
      <c r="I306" s="62"/>
      <c r="J306" s="62"/>
      <c r="K306" s="62"/>
      <c r="L306" s="62"/>
      <c r="M306" s="62"/>
      <c r="N306" s="62"/>
      <c r="O306" s="62"/>
      <c r="P306" s="62"/>
    </row>
    <row r="307" spans="1:16" x14ac:dyDescent="0.25">
      <c r="A307" s="65"/>
      <c r="B307" s="64"/>
      <c r="C307" s="63"/>
      <c r="D307" s="63"/>
      <c r="E307" s="65"/>
      <c r="F307" s="63"/>
      <c r="G307" s="65"/>
      <c r="H307" s="63"/>
      <c r="I307" s="62"/>
      <c r="J307" s="62"/>
      <c r="K307" s="62"/>
      <c r="L307" s="62"/>
      <c r="M307" s="62"/>
      <c r="N307" s="62"/>
      <c r="O307" s="62"/>
      <c r="P307" s="62"/>
    </row>
    <row r="308" spans="1:16" x14ac:dyDescent="0.25">
      <c r="A308" s="65"/>
      <c r="B308" s="64"/>
      <c r="C308" s="63"/>
      <c r="D308" s="63"/>
      <c r="E308" s="65"/>
      <c r="F308" s="63"/>
      <c r="G308" s="65"/>
      <c r="H308" s="63"/>
      <c r="I308" s="62"/>
      <c r="J308" s="62"/>
      <c r="K308" s="62"/>
      <c r="L308" s="62"/>
      <c r="M308" s="62"/>
      <c r="N308" s="62"/>
      <c r="O308" s="62"/>
      <c r="P308" s="62"/>
    </row>
    <row r="309" spans="1:16" x14ac:dyDescent="0.25">
      <c r="A309" s="65"/>
      <c r="B309" s="64"/>
      <c r="C309" s="63"/>
      <c r="D309" s="63"/>
      <c r="E309" s="65"/>
      <c r="F309" s="63"/>
      <c r="G309" s="65"/>
      <c r="H309" s="63"/>
      <c r="I309" s="62"/>
      <c r="J309" s="62"/>
      <c r="K309" s="62"/>
      <c r="L309" s="62"/>
      <c r="M309" s="62"/>
      <c r="N309" s="62"/>
      <c r="O309" s="62"/>
      <c r="P309" s="62"/>
    </row>
    <row r="310" spans="1:16" ht="14.4" customHeight="1" x14ac:dyDescent="0.25">
      <c r="A310" s="65"/>
      <c r="B310" s="64"/>
      <c r="C310" s="63"/>
      <c r="D310" s="63"/>
      <c r="E310" s="65"/>
      <c r="F310" s="63"/>
      <c r="G310" s="65"/>
      <c r="H310" s="63"/>
      <c r="I310" s="62"/>
      <c r="J310" s="62"/>
      <c r="K310" s="62"/>
      <c r="L310" s="62"/>
      <c r="M310" s="62"/>
      <c r="N310" s="62"/>
      <c r="O310" s="62"/>
      <c r="P310" s="62"/>
    </row>
    <row r="311" spans="1:16" x14ac:dyDescent="0.25">
      <c r="A311" s="65"/>
      <c r="B311" s="64"/>
      <c r="C311" s="63"/>
      <c r="D311" s="63"/>
      <c r="E311" s="65"/>
      <c r="F311" s="63"/>
      <c r="G311" s="65"/>
      <c r="H311" s="63"/>
      <c r="I311" s="62"/>
      <c r="J311" s="62"/>
      <c r="K311" s="62"/>
      <c r="L311" s="62"/>
      <c r="M311" s="62"/>
      <c r="N311" s="62"/>
      <c r="O311" s="62"/>
      <c r="P311" s="62"/>
    </row>
    <row r="312" spans="1:16" x14ac:dyDescent="0.25">
      <c r="A312" s="65"/>
      <c r="B312" s="64"/>
      <c r="C312" s="63"/>
      <c r="D312" s="63"/>
      <c r="E312" s="65"/>
      <c r="F312" s="63"/>
      <c r="G312" s="65"/>
      <c r="H312" s="63"/>
      <c r="I312" s="62"/>
      <c r="J312" s="62"/>
      <c r="K312" s="62"/>
      <c r="L312" s="62"/>
      <c r="M312" s="62"/>
      <c r="N312" s="62"/>
      <c r="O312" s="62"/>
      <c r="P312" s="62"/>
    </row>
    <row r="313" spans="1:16" x14ac:dyDescent="0.25">
      <c r="A313" s="65"/>
      <c r="B313" s="64"/>
      <c r="C313" s="63"/>
      <c r="D313" s="63"/>
      <c r="E313" s="65"/>
      <c r="F313" s="63"/>
      <c r="G313" s="65"/>
      <c r="H313" s="63"/>
      <c r="I313" s="62"/>
      <c r="J313" s="62"/>
      <c r="K313" s="62"/>
      <c r="L313" s="62"/>
      <c r="M313" s="62"/>
      <c r="N313" s="62"/>
      <c r="O313" s="62"/>
      <c r="P313" s="62"/>
    </row>
    <row r="314" spans="1:16" x14ac:dyDescent="0.25">
      <c r="A314" s="65"/>
      <c r="B314" s="64"/>
      <c r="C314" s="63"/>
      <c r="D314" s="63"/>
      <c r="E314" s="65"/>
      <c r="F314" s="63"/>
      <c r="G314" s="65"/>
      <c r="H314" s="63"/>
      <c r="I314" s="62"/>
      <c r="J314" s="62"/>
      <c r="K314" s="62"/>
      <c r="L314" s="62"/>
      <c r="M314" s="62"/>
      <c r="N314" s="62"/>
      <c r="O314" s="62"/>
      <c r="P314" s="62"/>
    </row>
    <row r="315" spans="1:16" x14ac:dyDescent="0.25">
      <c r="A315" s="65"/>
      <c r="B315" s="64"/>
      <c r="C315" s="63"/>
      <c r="D315" s="63"/>
      <c r="E315" s="65"/>
      <c r="F315" s="63"/>
      <c r="G315" s="65"/>
      <c r="H315" s="63"/>
      <c r="I315" s="62"/>
      <c r="J315" s="62"/>
      <c r="K315" s="62"/>
      <c r="L315" s="62"/>
      <c r="M315" s="62"/>
      <c r="N315" s="62"/>
      <c r="O315" s="62"/>
      <c r="P315" s="62"/>
    </row>
    <row r="316" spans="1:16" x14ac:dyDescent="0.25">
      <c r="A316" s="65"/>
      <c r="B316" s="64"/>
      <c r="C316" s="63"/>
      <c r="D316" s="63"/>
      <c r="E316" s="65"/>
      <c r="F316" s="63"/>
      <c r="G316" s="65"/>
      <c r="H316" s="63"/>
      <c r="I316" s="62"/>
      <c r="J316" s="62"/>
      <c r="K316" s="62"/>
      <c r="L316" s="62"/>
      <c r="M316" s="62"/>
      <c r="N316" s="62"/>
      <c r="O316" s="62"/>
      <c r="P316" s="62"/>
    </row>
    <row r="317" spans="1:16" x14ac:dyDescent="0.25">
      <c r="A317" s="65"/>
      <c r="B317" s="64"/>
      <c r="C317" s="63"/>
      <c r="D317" s="63"/>
      <c r="E317" s="65"/>
      <c r="F317" s="63"/>
      <c r="G317" s="65"/>
      <c r="H317" s="63"/>
      <c r="I317" s="62"/>
      <c r="J317" s="62"/>
      <c r="K317" s="62"/>
      <c r="L317" s="62"/>
      <c r="M317" s="62"/>
      <c r="N317" s="62"/>
      <c r="O317" s="62"/>
      <c r="P317" s="62"/>
    </row>
    <row r="318" spans="1:16" x14ac:dyDescent="0.25">
      <c r="A318" s="65"/>
      <c r="B318" s="64"/>
      <c r="C318" s="63"/>
      <c r="D318" s="63"/>
      <c r="E318" s="65"/>
      <c r="F318" s="63"/>
      <c r="G318" s="65"/>
      <c r="H318" s="63"/>
      <c r="I318" s="62"/>
      <c r="J318" s="62"/>
      <c r="K318" s="62"/>
      <c r="L318" s="62"/>
      <c r="M318" s="62"/>
      <c r="N318" s="62"/>
      <c r="O318" s="62"/>
      <c r="P318" s="62"/>
    </row>
    <row r="319" spans="1:16" x14ac:dyDescent="0.25">
      <c r="A319" s="65"/>
      <c r="B319" s="64"/>
      <c r="C319" s="63"/>
      <c r="D319" s="63"/>
      <c r="E319" s="65"/>
      <c r="F319" s="63"/>
      <c r="G319" s="65"/>
      <c r="H319" s="63"/>
      <c r="I319" s="62"/>
      <c r="J319" s="62"/>
      <c r="K319" s="62"/>
      <c r="L319" s="62"/>
      <c r="M319" s="62"/>
      <c r="N319" s="62"/>
      <c r="O319" s="62"/>
      <c r="P319" s="62"/>
    </row>
    <row r="320" spans="1:16" x14ac:dyDescent="0.25">
      <c r="A320" s="65"/>
      <c r="B320" s="64"/>
      <c r="C320" s="63"/>
      <c r="D320" s="63"/>
      <c r="E320" s="65"/>
      <c r="F320" s="63"/>
      <c r="G320" s="65"/>
      <c r="H320" s="63"/>
      <c r="I320" s="62"/>
      <c r="J320" s="62"/>
      <c r="K320" s="62"/>
      <c r="L320" s="62"/>
      <c r="M320" s="62"/>
      <c r="N320" s="62"/>
      <c r="O320" s="62"/>
      <c r="P320" s="62"/>
    </row>
    <row r="321" spans="1:16" x14ac:dyDescent="0.25">
      <c r="A321" s="65"/>
      <c r="B321" s="66"/>
      <c r="C321" s="63"/>
      <c r="D321" s="63"/>
      <c r="E321" s="65"/>
      <c r="F321" s="63"/>
      <c r="G321" s="65"/>
      <c r="H321" s="63"/>
      <c r="I321" s="62"/>
      <c r="J321" s="62"/>
      <c r="K321" s="62"/>
      <c r="L321" s="62"/>
      <c r="M321" s="62"/>
      <c r="N321" s="62"/>
      <c r="O321" s="62"/>
      <c r="P321" s="62"/>
    </row>
    <row r="322" spans="1:16" x14ac:dyDescent="0.25">
      <c r="A322" s="65"/>
      <c r="B322" s="64"/>
      <c r="C322" s="63"/>
      <c r="D322" s="63"/>
      <c r="E322" s="65"/>
      <c r="F322" s="63"/>
      <c r="G322" s="65"/>
      <c r="H322" s="63"/>
      <c r="I322" s="86"/>
      <c r="J322" s="62"/>
      <c r="K322" s="62"/>
      <c r="L322" s="62"/>
      <c r="M322" s="62"/>
      <c r="N322" s="62"/>
      <c r="O322" s="62"/>
      <c r="P322" s="62"/>
    </row>
    <row r="323" spans="1:16" x14ac:dyDescent="0.25">
      <c r="A323" s="65"/>
      <c r="B323" s="64"/>
      <c r="C323" s="63"/>
      <c r="D323" s="63"/>
      <c r="E323" s="65"/>
      <c r="F323" s="63"/>
      <c r="G323" s="65"/>
      <c r="H323" s="63"/>
      <c r="I323" s="62"/>
      <c r="J323" s="62"/>
      <c r="K323" s="62"/>
      <c r="L323" s="62"/>
      <c r="M323" s="62"/>
      <c r="N323" s="62"/>
      <c r="O323" s="62"/>
      <c r="P323" s="62"/>
    </row>
    <row r="324" spans="1:16" x14ac:dyDescent="0.25">
      <c r="A324" s="65"/>
      <c r="B324" s="64"/>
      <c r="C324" s="63"/>
      <c r="D324" s="63"/>
      <c r="E324" s="65"/>
      <c r="F324" s="63"/>
      <c r="G324" s="65"/>
      <c r="H324" s="63"/>
      <c r="I324" s="62"/>
      <c r="J324" s="62"/>
      <c r="K324" s="62"/>
      <c r="L324" s="62"/>
      <c r="M324" s="62"/>
      <c r="N324" s="62"/>
      <c r="O324" s="62"/>
      <c r="P324" s="62"/>
    </row>
    <row r="325" spans="1:16" x14ac:dyDescent="0.25">
      <c r="A325" s="65"/>
      <c r="B325" s="64"/>
      <c r="C325" s="63"/>
      <c r="D325" s="63"/>
      <c r="E325" s="65"/>
      <c r="F325" s="63"/>
      <c r="G325" s="65"/>
      <c r="H325" s="63"/>
      <c r="I325" s="62"/>
      <c r="J325" s="62"/>
      <c r="K325" s="62"/>
      <c r="L325" s="62"/>
      <c r="M325" s="62"/>
      <c r="N325" s="62"/>
      <c r="O325" s="62"/>
      <c r="P325" s="62"/>
    </row>
    <row r="326" spans="1:16" x14ac:dyDescent="0.25">
      <c r="A326" s="65"/>
      <c r="B326" s="64"/>
      <c r="C326" s="63"/>
      <c r="D326" s="63"/>
      <c r="E326" s="65"/>
      <c r="F326" s="63"/>
      <c r="G326" s="65"/>
      <c r="H326" s="63"/>
      <c r="I326" s="62"/>
      <c r="J326" s="62"/>
      <c r="K326" s="62"/>
      <c r="L326" s="62"/>
      <c r="M326" s="62"/>
      <c r="N326" s="62"/>
      <c r="O326" s="62"/>
      <c r="P326" s="62"/>
    </row>
    <row r="327" spans="1:16" x14ac:dyDescent="0.25">
      <c r="A327" s="65"/>
      <c r="B327" s="64"/>
      <c r="C327" s="63"/>
      <c r="D327" s="63"/>
      <c r="E327" s="65"/>
      <c r="F327" s="63"/>
      <c r="G327" s="65"/>
      <c r="H327" s="63"/>
      <c r="I327" s="62"/>
      <c r="J327" s="62"/>
      <c r="K327" s="62"/>
      <c r="L327" s="62"/>
      <c r="M327" s="62"/>
      <c r="N327" s="62"/>
      <c r="O327" s="62"/>
      <c r="P327" s="62"/>
    </row>
    <row r="328" spans="1:16" x14ac:dyDescent="0.25">
      <c r="A328" s="65"/>
      <c r="B328" s="64"/>
      <c r="C328" s="63"/>
      <c r="D328" s="63"/>
      <c r="E328" s="65"/>
      <c r="F328" s="63"/>
      <c r="G328" s="65"/>
      <c r="H328" s="63"/>
      <c r="I328" s="62"/>
      <c r="J328" s="62"/>
      <c r="K328" s="62"/>
      <c r="L328" s="62"/>
      <c r="M328" s="62"/>
      <c r="N328" s="62"/>
      <c r="O328" s="62"/>
      <c r="P328" s="62"/>
    </row>
    <row r="329" spans="1:16" x14ac:dyDescent="0.25">
      <c r="A329" s="65"/>
      <c r="B329" s="64"/>
      <c r="C329" s="63"/>
      <c r="D329" s="63"/>
      <c r="E329" s="65"/>
      <c r="F329" s="63"/>
      <c r="G329" s="65"/>
      <c r="H329" s="63"/>
      <c r="I329" s="62"/>
      <c r="J329" s="62"/>
      <c r="K329" s="62"/>
      <c r="L329" s="62"/>
      <c r="M329" s="62"/>
      <c r="N329" s="62"/>
      <c r="O329" s="62"/>
      <c r="P329" s="62"/>
    </row>
    <row r="330" spans="1:16" x14ac:dyDescent="0.25">
      <c r="A330" s="65"/>
      <c r="B330" s="64"/>
      <c r="C330" s="63"/>
      <c r="D330" s="63"/>
      <c r="E330" s="65"/>
      <c r="F330" s="63"/>
      <c r="G330" s="65"/>
      <c r="H330" s="63"/>
      <c r="I330" s="62"/>
      <c r="J330" s="62"/>
      <c r="K330" s="62"/>
      <c r="L330" s="62"/>
      <c r="M330" s="62"/>
      <c r="N330" s="62"/>
      <c r="O330" s="62"/>
      <c r="P330" s="62"/>
    </row>
    <row r="331" spans="1:16" x14ac:dyDescent="0.25">
      <c r="A331" s="65"/>
      <c r="B331" s="64"/>
      <c r="C331" s="63"/>
      <c r="D331" s="63"/>
      <c r="E331" s="65"/>
      <c r="F331" s="63"/>
      <c r="G331" s="65"/>
      <c r="H331" s="63"/>
      <c r="I331" s="62"/>
      <c r="J331" s="62"/>
      <c r="K331" s="62"/>
      <c r="L331" s="62"/>
      <c r="M331" s="62"/>
      <c r="N331" s="62"/>
      <c r="O331" s="62"/>
      <c r="P331" s="62"/>
    </row>
    <row r="332" spans="1:16" x14ac:dyDescent="0.25">
      <c r="A332" s="65"/>
      <c r="B332" s="64"/>
      <c r="C332" s="63"/>
      <c r="D332" s="63"/>
      <c r="E332" s="65"/>
      <c r="F332" s="63"/>
      <c r="G332" s="65"/>
      <c r="H332" s="63"/>
      <c r="I332" s="62"/>
      <c r="J332" s="62"/>
      <c r="K332" s="62"/>
      <c r="L332" s="62"/>
      <c r="M332" s="62"/>
      <c r="N332" s="62"/>
      <c r="O332" s="62"/>
      <c r="P332" s="62"/>
    </row>
    <row r="333" spans="1:16" x14ac:dyDescent="0.25">
      <c r="A333" s="65"/>
      <c r="B333" s="64"/>
      <c r="C333" s="63"/>
      <c r="D333" s="63"/>
      <c r="E333" s="65"/>
      <c r="F333" s="63"/>
      <c r="G333" s="65"/>
      <c r="H333" s="63"/>
      <c r="I333" s="62"/>
      <c r="J333" s="62"/>
      <c r="K333" s="62"/>
      <c r="L333" s="62"/>
      <c r="M333" s="62"/>
      <c r="N333" s="62"/>
      <c r="O333" s="62"/>
      <c r="P333" s="62"/>
    </row>
    <row r="334" spans="1:16" x14ac:dyDescent="0.25">
      <c r="A334" s="65"/>
      <c r="B334" s="64"/>
      <c r="C334" s="63"/>
      <c r="D334" s="63"/>
      <c r="E334" s="65"/>
      <c r="F334" s="63"/>
      <c r="G334" s="65"/>
      <c r="H334" s="63"/>
      <c r="I334" s="62"/>
      <c r="J334" s="62"/>
      <c r="K334" s="62"/>
      <c r="L334" s="62"/>
      <c r="M334" s="62"/>
      <c r="N334" s="62"/>
      <c r="O334" s="62"/>
      <c r="P334" s="62"/>
    </row>
    <row r="335" spans="1:16" x14ac:dyDescent="0.25">
      <c r="A335" s="65"/>
      <c r="B335" s="64"/>
      <c r="C335" s="63"/>
      <c r="D335" s="63"/>
      <c r="E335" s="65"/>
      <c r="F335" s="63"/>
      <c r="G335" s="65"/>
      <c r="H335" s="63"/>
      <c r="I335" s="62"/>
      <c r="J335" s="62"/>
      <c r="K335" s="62"/>
      <c r="L335" s="62"/>
      <c r="M335" s="62"/>
      <c r="N335" s="62"/>
      <c r="O335" s="62"/>
      <c r="P335" s="62"/>
    </row>
    <row r="336" spans="1:16" x14ac:dyDescent="0.25">
      <c r="A336" s="65"/>
      <c r="B336" s="64"/>
      <c r="C336" s="63"/>
      <c r="D336" s="63"/>
      <c r="E336" s="65"/>
      <c r="F336" s="63"/>
      <c r="G336" s="65"/>
      <c r="H336" s="63"/>
      <c r="I336" s="62"/>
      <c r="J336" s="62"/>
      <c r="K336" s="62"/>
      <c r="L336" s="62"/>
      <c r="M336" s="62"/>
      <c r="N336" s="62"/>
      <c r="O336" s="62"/>
      <c r="P336" s="62"/>
    </row>
    <row r="337" spans="1:16" x14ac:dyDescent="0.25">
      <c r="A337" s="65"/>
      <c r="B337" s="64"/>
      <c r="C337" s="63"/>
      <c r="D337" s="63"/>
      <c r="E337" s="65"/>
      <c r="F337" s="63"/>
      <c r="G337" s="65"/>
      <c r="H337" s="63"/>
      <c r="I337" s="62"/>
      <c r="J337" s="62"/>
      <c r="K337" s="62"/>
      <c r="L337" s="62"/>
      <c r="M337" s="62"/>
      <c r="N337" s="62"/>
      <c r="O337" s="62"/>
      <c r="P337" s="62"/>
    </row>
    <row r="338" spans="1:16" x14ac:dyDescent="0.25">
      <c r="A338" s="65"/>
      <c r="B338" s="64"/>
      <c r="C338" s="63"/>
      <c r="D338" s="63"/>
      <c r="E338" s="65"/>
      <c r="F338" s="63"/>
      <c r="G338" s="65"/>
      <c r="H338" s="63"/>
      <c r="I338" s="62"/>
      <c r="J338" s="62"/>
      <c r="K338" s="62"/>
      <c r="L338" s="62"/>
      <c r="M338" s="62"/>
      <c r="N338" s="62"/>
      <c r="O338" s="62"/>
      <c r="P338" s="62"/>
    </row>
    <row r="339" spans="1:16" x14ac:dyDescent="0.25">
      <c r="A339" s="65"/>
      <c r="B339" s="64"/>
      <c r="C339" s="63"/>
      <c r="D339" s="63"/>
      <c r="E339" s="65"/>
      <c r="F339" s="63"/>
      <c r="G339" s="65"/>
      <c r="H339" s="63"/>
      <c r="I339" s="62"/>
      <c r="J339" s="62"/>
      <c r="K339" s="62"/>
      <c r="L339" s="62"/>
      <c r="M339" s="62"/>
      <c r="N339" s="62"/>
      <c r="O339" s="62"/>
      <c r="P339" s="62"/>
    </row>
    <row r="340" spans="1:16" x14ac:dyDescent="0.25">
      <c r="A340" s="65"/>
      <c r="B340" s="64"/>
      <c r="C340" s="63"/>
      <c r="D340" s="63"/>
      <c r="E340" s="65"/>
      <c r="F340" s="63"/>
      <c r="G340" s="65"/>
      <c r="H340" s="63"/>
      <c r="I340" s="62"/>
      <c r="J340" s="62"/>
      <c r="K340" s="62"/>
      <c r="L340" s="62"/>
      <c r="M340" s="62"/>
      <c r="N340" s="62"/>
      <c r="O340" s="62"/>
      <c r="P340" s="62"/>
    </row>
    <row r="341" spans="1:16" x14ac:dyDescent="0.25">
      <c r="A341" s="65"/>
      <c r="B341" s="66"/>
      <c r="C341" s="63"/>
      <c r="D341" s="63"/>
      <c r="E341" s="65"/>
      <c r="F341" s="63"/>
      <c r="G341" s="65"/>
      <c r="H341" s="63"/>
      <c r="I341" s="62"/>
      <c r="J341" s="62"/>
      <c r="K341" s="62"/>
      <c r="L341" s="62"/>
      <c r="M341" s="62"/>
      <c r="N341" s="62"/>
      <c r="O341" s="62"/>
      <c r="P341" s="62"/>
    </row>
    <row r="342" spans="1:16" x14ac:dyDescent="0.25">
      <c r="A342" s="65"/>
      <c r="B342" s="64"/>
      <c r="C342" s="63"/>
      <c r="D342" s="63"/>
      <c r="E342" s="65"/>
      <c r="F342" s="63"/>
      <c r="G342" s="65"/>
      <c r="H342" s="63"/>
      <c r="I342" s="62"/>
      <c r="J342" s="62"/>
      <c r="K342" s="62"/>
      <c r="L342" s="62"/>
      <c r="M342" s="62"/>
      <c r="N342" s="62"/>
      <c r="O342" s="62"/>
      <c r="P342" s="62"/>
    </row>
    <row r="343" spans="1:16" x14ac:dyDescent="0.25">
      <c r="A343" s="65"/>
      <c r="B343" s="64"/>
      <c r="C343" s="63"/>
      <c r="D343" s="63"/>
      <c r="E343" s="65"/>
      <c r="F343" s="63"/>
      <c r="G343" s="65"/>
      <c r="H343" s="63"/>
      <c r="I343" s="62"/>
      <c r="J343" s="62"/>
      <c r="K343" s="62"/>
      <c r="L343" s="62"/>
      <c r="M343" s="62"/>
      <c r="N343" s="62"/>
      <c r="O343" s="62"/>
      <c r="P343" s="62"/>
    </row>
    <row r="344" spans="1:16" x14ac:dyDescent="0.25">
      <c r="A344" s="65"/>
      <c r="B344" s="64"/>
      <c r="C344" s="63"/>
      <c r="D344" s="63"/>
      <c r="E344" s="65"/>
      <c r="F344" s="63"/>
      <c r="G344" s="65"/>
      <c r="H344" s="63"/>
      <c r="I344" s="62"/>
      <c r="J344" s="62"/>
      <c r="K344" s="62"/>
      <c r="L344" s="62"/>
      <c r="M344" s="62"/>
      <c r="N344" s="62"/>
      <c r="O344" s="62"/>
      <c r="P344" s="62"/>
    </row>
    <row r="345" spans="1:16" x14ac:dyDescent="0.25">
      <c r="A345" s="65"/>
      <c r="B345" s="64"/>
      <c r="C345" s="63"/>
      <c r="D345" s="63"/>
      <c r="E345" s="65"/>
      <c r="F345" s="63"/>
      <c r="G345" s="65"/>
      <c r="H345" s="63"/>
      <c r="I345" s="62"/>
      <c r="J345" s="62"/>
      <c r="K345" s="62"/>
      <c r="L345" s="62"/>
      <c r="M345" s="62"/>
      <c r="N345" s="62"/>
      <c r="O345" s="62"/>
      <c r="P345" s="62"/>
    </row>
    <row r="346" spans="1:16" x14ac:dyDescent="0.25">
      <c r="A346" s="65"/>
      <c r="B346" s="64"/>
      <c r="C346" s="63"/>
      <c r="D346" s="63"/>
      <c r="E346" s="65"/>
      <c r="F346" s="63"/>
      <c r="G346" s="65"/>
      <c r="H346" s="63"/>
      <c r="I346" s="62"/>
      <c r="J346" s="62"/>
      <c r="K346" s="62"/>
      <c r="L346" s="62"/>
      <c r="M346" s="62"/>
      <c r="N346" s="62"/>
      <c r="O346" s="62"/>
      <c r="P346" s="62"/>
    </row>
    <row r="347" spans="1:16" x14ac:dyDescent="0.25">
      <c r="A347" s="65"/>
      <c r="B347" s="64"/>
      <c r="C347" s="63"/>
      <c r="D347" s="63"/>
      <c r="E347" s="65"/>
      <c r="F347" s="63"/>
      <c r="G347" s="65"/>
      <c r="H347" s="63"/>
      <c r="I347" s="62"/>
      <c r="J347" s="62"/>
      <c r="K347" s="62"/>
      <c r="L347" s="62"/>
      <c r="M347" s="62"/>
      <c r="N347" s="62"/>
      <c r="O347" s="62"/>
      <c r="P347" s="62"/>
    </row>
    <row r="348" spans="1:16" x14ac:dyDescent="0.25">
      <c r="A348" s="65"/>
      <c r="B348" s="64"/>
      <c r="C348" s="63"/>
      <c r="D348" s="63"/>
      <c r="E348" s="65"/>
      <c r="F348" s="63"/>
      <c r="G348" s="65"/>
      <c r="H348" s="63"/>
      <c r="I348" s="62"/>
      <c r="J348" s="62"/>
      <c r="K348" s="62"/>
      <c r="L348" s="62"/>
      <c r="M348" s="62"/>
      <c r="N348" s="62"/>
      <c r="O348" s="62"/>
      <c r="P348" s="62"/>
    </row>
    <row r="349" spans="1:16" x14ac:dyDescent="0.25">
      <c r="A349" s="65"/>
      <c r="B349" s="64"/>
      <c r="C349" s="63"/>
      <c r="D349" s="63"/>
      <c r="E349" s="65"/>
      <c r="F349" s="63"/>
      <c r="G349" s="65"/>
      <c r="H349" s="63"/>
      <c r="I349" s="62"/>
      <c r="J349" s="62"/>
      <c r="K349" s="62"/>
      <c r="L349" s="62"/>
      <c r="M349" s="62"/>
      <c r="N349" s="62"/>
      <c r="O349" s="62"/>
      <c r="P349" s="62"/>
    </row>
    <row r="350" spans="1:16" x14ac:dyDescent="0.25">
      <c r="A350" s="65"/>
      <c r="B350" s="64"/>
      <c r="C350" s="63"/>
      <c r="D350" s="63"/>
      <c r="E350" s="65"/>
      <c r="F350" s="63"/>
      <c r="G350" s="65"/>
      <c r="H350" s="63"/>
      <c r="I350" s="62"/>
      <c r="J350" s="62"/>
      <c r="K350" s="62"/>
      <c r="L350" s="62"/>
      <c r="M350" s="62"/>
      <c r="N350" s="62"/>
      <c r="O350" s="62"/>
      <c r="P350" s="62"/>
    </row>
    <row r="351" spans="1:16" x14ac:dyDescent="0.25">
      <c r="A351" s="65"/>
      <c r="B351" s="64"/>
      <c r="C351" s="63"/>
      <c r="D351" s="63"/>
      <c r="E351" s="65"/>
      <c r="F351" s="63"/>
      <c r="G351" s="65"/>
      <c r="H351" s="63"/>
      <c r="I351" s="62"/>
      <c r="J351" s="62"/>
      <c r="K351" s="62"/>
      <c r="L351" s="62"/>
      <c r="M351" s="62"/>
      <c r="N351" s="62"/>
      <c r="O351" s="62"/>
      <c r="P351" s="62"/>
    </row>
    <row r="352" spans="1:16" x14ac:dyDescent="0.25">
      <c r="A352" s="65"/>
      <c r="B352" s="64"/>
      <c r="C352" s="63"/>
      <c r="D352" s="63"/>
      <c r="E352" s="65"/>
      <c r="F352" s="63"/>
      <c r="G352" s="65"/>
      <c r="H352" s="63"/>
      <c r="I352" s="62"/>
      <c r="J352" s="62"/>
      <c r="K352" s="62"/>
      <c r="L352" s="62"/>
      <c r="M352" s="62"/>
      <c r="N352" s="62"/>
      <c r="O352" s="62"/>
      <c r="P352" s="62"/>
    </row>
    <row r="353" spans="1:16" x14ac:dyDescent="0.25">
      <c r="A353" s="65"/>
      <c r="B353" s="64"/>
      <c r="C353" s="63"/>
      <c r="D353" s="63"/>
      <c r="E353" s="65"/>
      <c r="F353" s="63"/>
      <c r="G353" s="65"/>
      <c r="H353" s="63"/>
      <c r="I353" s="62"/>
      <c r="J353" s="62"/>
      <c r="K353" s="62"/>
      <c r="L353" s="62"/>
      <c r="M353" s="62"/>
      <c r="N353" s="62"/>
      <c r="O353" s="62"/>
      <c r="P353" s="62"/>
    </row>
    <row r="354" spans="1:16" x14ac:dyDescent="0.25">
      <c r="A354" s="65"/>
      <c r="B354" s="64"/>
      <c r="C354" s="63"/>
      <c r="D354" s="63"/>
      <c r="E354" s="65"/>
      <c r="F354" s="63"/>
      <c r="G354" s="65"/>
      <c r="H354" s="63"/>
      <c r="I354" s="62"/>
      <c r="J354" s="62"/>
      <c r="K354" s="62"/>
      <c r="L354" s="62"/>
      <c r="M354" s="62"/>
      <c r="N354" s="62"/>
      <c r="O354" s="62"/>
      <c r="P354" s="62"/>
    </row>
    <row r="355" spans="1:16" x14ac:dyDescent="0.25">
      <c r="A355" s="65"/>
      <c r="B355" s="64"/>
      <c r="C355" s="63"/>
      <c r="D355" s="63"/>
      <c r="E355" s="65"/>
      <c r="F355" s="63"/>
      <c r="G355" s="65"/>
      <c r="H355" s="63"/>
      <c r="I355" s="62"/>
      <c r="J355" s="62"/>
      <c r="K355" s="62"/>
      <c r="L355" s="62"/>
      <c r="M355" s="62"/>
      <c r="N355" s="62"/>
      <c r="O355" s="62"/>
      <c r="P355" s="62"/>
    </row>
    <row r="356" spans="1:16" x14ac:dyDescent="0.25">
      <c r="A356" s="65"/>
      <c r="B356" s="64"/>
      <c r="C356" s="63"/>
      <c r="D356" s="63"/>
      <c r="E356" s="65"/>
      <c r="F356" s="63"/>
      <c r="G356" s="65"/>
      <c r="H356" s="63"/>
      <c r="I356" s="62"/>
      <c r="J356" s="62"/>
      <c r="K356" s="62"/>
      <c r="L356" s="62"/>
      <c r="M356" s="62"/>
      <c r="N356" s="62"/>
      <c r="O356" s="62"/>
      <c r="P356" s="62"/>
    </row>
    <row r="357" spans="1:16" x14ac:dyDescent="0.25">
      <c r="A357" s="65"/>
      <c r="B357" s="64"/>
      <c r="C357" s="63"/>
      <c r="D357" s="63"/>
      <c r="E357" s="65"/>
      <c r="F357" s="63"/>
      <c r="G357" s="65"/>
      <c r="H357" s="63"/>
      <c r="I357" s="62"/>
      <c r="J357" s="62"/>
      <c r="K357" s="62"/>
      <c r="L357" s="62"/>
      <c r="M357" s="62"/>
      <c r="N357" s="62"/>
      <c r="O357" s="62"/>
      <c r="P357" s="62"/>
    </row>
    <row r="358" spans="1:16" x14ac:dyDescent="0.25">
      <c r="A358" s="65"/>
      <c r="B358" s="64"/>
      <c r="C358" s="63"/>
      <c r="D358" s="63"/>
      <c r="E358" s="65"/>
      <c r="F358" s="63"/>
      <c r="G358" s="65"/>
      <c r="H358" s="63"/>
      <c r="I358" s="62"/>
      <c r="J358" s="62"/>
      <c r="K358" s="62"/>
      <c r="L358" s="62"/>
      <c r="M358" s="62"/>
      <c r="N358" s="62"/>
      <c r="O358" s="62"/>
      <c r="P358" s="62"/>
    </row>
    <row r="359" spans="1:16" x14ac:dyDescent="0.25">
      <c r="A359" s="65"/>
      <c r="B359" s="64"/>
      <c r="C359" s="63"/>
      <c r="D359" s="63"/>
      <c r="E359" s="65"/>
      <c r="F359" s="63"/>
      <c r="G359" s="65"/>
      <c r="H359" s="63"/>
      <c r="I359" s="62"/>
      <c r="J359" s="62"/>
      <c r="K359" s="62"/>
      <c r="L359" s="62"/>
      <c r="M359" s="62"/>
      <c r="N359" s="62"/>
      <c r="O359" s="62"/>
      <c r="P359" s="62"/>
    </row>
    <row r="360" spans="1:16" x14ac:dyDescent="0.25">
      <c r="A360" s="65"/>
      <c r="B360" s="64"/>
      <c r="C360" s="63"/>
      <c r="D360" s="63"/>
      <c r="E360" s="65"/>
      <c r="F360" s="63"/>
      <c r="G360" s="65"/>
      <c r="H360" s="63"/>
      <c r="I360" s="62"/>
      <c r="J360" s="62"/>
      <c r="K360" s="62"/>
      <c r="L360" s="62"/>
      <c r="M360" s="62"/>
      <c r="N360" s="62"/>
      <c r="O360" s="62"/>
      <c r="P360" s="62"/>
    </row>
    <row r="361" spans="1:16" x14ac:dyDescent="0.25">
      <c r="A361" s="65"/>
      <c r="B361" s="66"/>
      <c r="C361" s="63"/>
      <c r="D361" s="63"/>
      <c r="E361" s="65"/>
      <c r="F361" s="63"/>
      <c r="G361" s="65"/>
      <c r="H361" s="63"/>
      <c r="I361" s="62"/>
      <c r="J361" s="62"/>
      <c r="K361" s="62"/>
      <c r="L361" s="62"/>
      <c r="M361" s="62"/>
      <c r="N361" s="62"/>
      <c r="O361" s="62"/>
      <c r="P361" s="62"/>
    </row>
    <row r="362" spans="1:16" x14ac:dyDescent="0.25">
      <c r="A362" s="65"/>
      <c r="B362" s="64"/>
      <c r="C362" s="63"/>
      <c r="D362" s="63"/>
      <c r="E362" s="65"/>
      <c r="F362" s="63"/>
      <c r="G362" s="65"/>
      <c r="H362" s="63"/>
      <c r="I362" s="86"/>
      <c r="J362" s="62"/>
      <c r="K362" s="62"/>
      <c r="L362" s="62"/>
      <c r="M362" s="62"/>
      <c r="N362" s="62"/>
      <c r="O362" s="62"/>
      <c r="P362" s="62"/>
    </row>
    <row r="363" spans="1:16" x14ac:dyDescent="0.25">
      <c r="A363" s="65"/>
      <c r="B363" s="64"/>
      <c r="C363" s="63"/>
      <c r="D363" s="63"/>
      <c r="E363" s="65"/>
      <c r="F363" s="63"/>
      <c r="G363" s="65"/>
      <c r="H363" s="63"/>
      <c r="I363" s="62"/>
      <c r="J363" s="62"/>
      <c r="K363" s="62"/>
      <c r="L363" s="62"/>
      <c r="M363" s="62"/>
      <c r="N363" s="62"/>
      <c r="O363" s="62"/>
      <c r="P363" s="62"/>
    </row>
    <row r="364" spans="1:16" x14ac:dyDescent="0.25">
      <c r="A364" s="65"/>
      <c r="B364" s="64"/>
      <c r="C364" s="63"/>
      <c r="D364" s="63"/>
      <c r="E364" s="65"/>
      <c r="F364" s="63"/>
      <c r="G364" s="65"/>
      <c r="H364" s="63"/>
      <c r="I364" s="62"/>
      <c r="J364" s="62"/>
      <c r="K364" s="62"/>
      <c r="L364" s="62"/>
      <c r="M364" s="62"/>
      <c r="N364" s="62"/>
      <c r="O364" s="62"/>
      <c r="P364" s="62"/>
    </row>
    <row r="365" spans="1:16" x14ac:dyDescent="0.25">
      <c r="A365" s="65"/>
      <c r="B365" s="64"/>
      <c r="C365" s="63"/>
      <c r="D365" s="63"/>
      <c r="E365" s="65"/>
      <c r="F365" s="63"/>
      <c r="G365" s="65"/>
      <c r="H365" s="63"/>
      <c r="I365" s="62"/>
      <c r="J365" s="62"/>
      <c r="K365" s="62"/>
      <c r="L365" s="62"/>
      <c r="M365" s="62"/>
      <c r="N365" s="62"/>
      <c r="O365" s="62"/>
      <c r="P365" s="62"/>
    </row>
    <row r="366" spans="1:16" x14ac:dyDescent="0.25">
      <c r="A366" s="65"/>
      <c r="B366" s="64"/>
      <c r="C366" s="63"/>
      <c r="D366" s="63"/>
      <c r="E366" s="65"/>
      <c r="F366" s="63"/>
      <c r="G366" s="65"/>
      <c r="H366" s="63"/>
      <c r="I366" s="62"/>
      <c r="J366" s="62"/>
      <c r="K366" s="62"/>
      <c r="L366" s="62"/>
      <c r="M366" s="62"/>
      <c r="N366" s="62"/>
      <c r="O366" s="62"/>
      <c r="P366" s="62"/>
    </row>
    <row r="367" spans="1:16" x14ac:dyDescent="0.25">
      <c r="A367" s="65"/>
      <c r="B367" s="64"/>
      <c r="C367" s="63"/>
      <c r="D367" s="63"/>
      <c r="E367" s="65"/>
      <c r="F367" s="63"/>
      <c r="G367" s="65"/>
      <c r="H367" s="63"/>
      <c r="I367" s="62"/>
      <c r="J367" s="62"/>
      <c r="K367" s="62"/>
      <c r="L367" s="62"/>
      <c r="M367" s="62"/>
      <c r="N367" s="62"/>
      <c r="O367" s="62"/>
      <c r="P367" s="62"/>
    </row>
    <row r="368" spans="1:16" x14ac:dyDescent="0.25">
      <c r="A368" s="65"/>
      <c r="B368" s="64"/>
      <c r="C368" s="63"/>
      <c r="D368" s="63"/>
      <c r="E368" s="65"/>
      <c r="F368" s="63"/>
      <c r="G368" s="65"/>
      <c r="H368" s="63"/>
      <c r="I368" s="62"/>
      <c r="J368" s="62"/>
      <c r="K368" s="62"/>
      <c r="L368" s="62"/>
      <c r="M368" s="62"/>
      <c r="N368" s="62"/>
      <c r="O368" s="62"/>
      <c r="P368" s="62"/>
    </row>
    <row r="369" spans="1:16" x14ac:dyDescent="0.25">
      <c r="A369" s="65"/>
      <c r="B369" s="64"/>
      <c r="C369" s="63"/>
      <c r="D369" s="63"/>
      <c r="E369" s="65"/>
      <c r="F369" s="63"/>
      <c r="G369" s="65"/>
      <c r="H369" s="63"/>
      <c r="I369" s="62"/>
      <c r="J369" s="62"/>
      <c r="K369" s="62"/>
      <c r="L369" s="62"/>
      <c r="M369" s="62"/>
      <c r="N369" s="62"/>
      <c r="O369" s="62"/>
      <c r="P369" s="62"/>
    </row>
    <row r="370" spans="1:16" x14ac:dyDescent="0.25">
      <c r="A370" s="65"/>
      <c r="B370" s="64"/>
      <c r="C370" s="63"/>
      <c r="D370" s="63"/>
      <c r="E370" s="65"/>
      <c r="F370" s="63"/>
      <c r="G370" s="65"/>
      <c r="H370" s="63"/>
      <c r="I370" s="62"/>
      <c r="J370" s="62"/>
      <c r="K370" s="62"/>
      <c r="L370" s="62"/>
      <c r="M370" s="62"/>
      <c r="N370" s="62"/>
      <c r="O370" s="62"/>
      <c r="P370" s="62"/>
    </row>
    <row r="371" spans="1:16" x14ac:dyDescent="0.25">
      <c r="A371" s="65"/>
      <c r="B371" s="64"/>
      <c r="C371" s="63"/>
      <c r="D371" s="63"/>
      <c r="E371" s="65"/>
      <c r="F371" s="63"/>
      <c r="G371" s="65"/>
      <c r="H371" s="63"/>
      <c r="I371" s="62"/>
      <c r="J371" s="62"/>
      <c r="K371" s="62"/>
      <c r="L371" s="62"/>
      <c r="M371" s="62"/>
      <c r="N371" s="62"/>
      <c r="O371" s="62"/>
      <c r="P371" s="62"/>
    </row>
    <row r="372" spans="1:16" x14ac:dyDescent="0.25">
      <c r="A372" s="65"/>
      <c r="B372" s="64"/>
      <c r="C372" s="63"/>
      <c r="D372" s="63"/>
      <c r="E372" s="65"/>
      <c r="F372" s="63"/>
      <c r="G372" s="65"/>
      <c r="H372" s="63"/>
      <c r="I372" s="62"/>
      <c r="J372" s="62"/>
      <c r="K372" s="62"/>
      <c r="L372" s="62"/>
      <c r="M372" s="62"/>
      <c r="N372" s="62"/>
      <c r="O372" s="62"/>
      <c r="P372" s="62"/>
    </row>
    <row r="373" spans="1:16" x14ac:dyDescent="0.25">
      <c r="A373" s="65"/>
      <c r="B373" s="64"/>
      <c r="C373" s="63"/>
      <c r="D373" s="63"/>
      <c r="E373" s="65"/>
      <c r="F373" s="63"/>
      <c r="G373" s="65"/>
      <c r="H373" s="63"/>
      <c r="I373" s="62"/>
      <c r="J373" s="62"/>
      <c r="K373" s="62"/>
      <c r="L373" s="62"/>
      <c r="M373" s="62"/>
      <c r="N373" s="62"/>
      <c r="O373" s="62"/>
      <c r="P373" s="62"/>
    </row>
    <row r="374" spans="1:16" x14ac:dyDescent="0.25">
      <c r="A374" s="65"/>
      <c r="B374" s="64"/>
      <c r="C374" s="63"/>
      <c r="D374" s="63"/>
      <c r="E374" s="65"/>
      <c r="F374" s="63"/>
      <c r="G374" s="65"/>
      <c r="H374" s="63"/>
      <c r="I374" s="62"/>
      <c r="J374" s="62"/>
      <c r="K374" s="62"/>
      <c r="L374" s="62"/>
      <c r="M374" s="62"/>
      <c r="N374" s="62"/>
      <c r="O374" s="62"/>
      <c r="P374" s="62"/>
    </row>
    <row r="375" spans="1:16" x14ac:dyDescent="0.25">
      <c r="A375" s="65"/>
      <c r="B375" s="66"/>
      <c r="C375" s="63"/>
      <c r="D375" s="63"/>
      <c r="E375" s="65"/>
      <c r="F375" s="63"/>
      <c r="G375" s="65"/>
      <c r="H375" s="63"/>
      <c r="I375" s="62"/>
      <c r="J375" s="62"/>
      <c r="K375" s="62"/>
      <c r="L375" s="62"/>
      <c r="M375" s="62"/>
      <c r="N375" s="62"/>
      <c r="O375" s="62"/>
      <c r="P375" s="62"/>
    </row>
    <row r="376" spans="1:16" x14ac:dyDescent="0.25">
      <c r="A376" s="65"/>
      <c r="B376" s="64"/>
      <c r="C376" s="63"/>
      <c r="D376" s="63"/>
      <c r="E376" s="65"/>
      <c r="F376" s="63"/>
      <c r="G376" s="65"/>
      <c r="H376" s="63"/>
      <c r="I376" s="62"/>
      <c r="J376" s="62"/>
      <c r="K376" s="62"/>
      <c r="L376" s="62"/>
      <c r="M376" s="62"/>
      <c r="N376" s="62"/>
      <c r="O376" s="62"/>
      <c r="P376" s="62"/>
    </row>
    <row r="377" spans="1:16" x14ac:dyDescent="0.25">
      <c r="A377" s="65"/>
      <c r="B377" s="66"/>
      <c r="C377" s="63"/>
      <c r="D377" s="63"/>
      <c r="E377" s="65"/>
      <c r="F377" s="63"/>
      <c r="G377" s="65"/>
      <c r="H377" s="63"/>
      <c r="I377" s="62"/>
      <c r="J377" s="62"/>
      <c r="K377" s="62"/>
      <c r="L377" s="62"/>
      <c r="M377" s="62"/>
      <c r="N377" s="62"/>
      <c r="O377" s="62"/>
      <c r="P377" s="62"/>
    </row>
    <row r="378" spans="1:16" x14ac:dyDescent="0.25">
      <c r="A378" s="65"/>
      <c r="B378" s="64"/>
      <c r="C378" s="63"/>
      <c r="D378" s="63"/>
      <c r="E378" s="65"/>
      <c r="F378" s="63"/>
      <c r="G378" s="65"/>
      <c r="H378" s="63"/>
      <c r="I378" s="62"/>
      <c r="J378" s="62"/>
      <c r="K378" s="62"/>
      <c r="L378" s="62"/>
      <c r="M378" s="62"/>
      <c r="N378" s="62"/>
      <c r="O378" s="62"/>
      <c r="P378" s="62"/>
    </row>
    <row r="379" spans="1:16" x14ac:dyDescent="0.25">
      <c r="A379" s="65"/>
      <c r="B379" s="64"/>
      <c r="C379" s="63"/>
      <c r="D379" s="63"/>
      <c r="E379" s="65"/>
      <c r="F379" s="63"/>
      <c r="G379" s="65"/>
      <c r="H379" s="63"/>
      <c r="I379" s="62"/>
      <c r="J379" s="62"/>
      <c r="K379" s="62"/>
      <c r="L379" s="62"/>
      <c r="M379" s="62"/>
      <c r="N379" s="62"/>
      <c r="O379" s="62"/>
      <c r="P379" s="62"/>
    </row>
    <row r="380" spans="1:16" x14ac:dyDescent="0.25">
      <c r="A380" s="65"/>
      <c r="B380" s="64"/>
      <c r="C380" s="63"/>
      <c r="D380" s="63"/>
      <c r="E380" s="65"/>
      <c r="F380" s="63"/>
      <c r="G380" s="65"/>
      <c r="H380" s="63"/>
      <c r="I380" s="62"/>
      <c r="J380" s="62"/>
      <c r="K380" s="62"/>
      <c r="L380" s="62"/>
      <c r="M380" s="62"/>
      <c r="N380" s="62"/>
      <c r="O380" s="62"/>
      <c r="P380" s="62"/>
    </row>
    <row r="381" spans="1:16" x14ac:dyDescent="0.25">
      <c r="A381" s="65"/>
      <c r="B381" s="64"/>
      <c r="C381" s="63"/>
      <c r="D381" s="63"/>
      <c r="E381" s="65"/>
      <c r="F381" s="63"/>
      <c r="G381" s="65"/>
      <c r="H381" s="63"/>
      <c r="I381" s="62"/>
      <c r="J381" s="62"/>
      <c r="K381" s="62"/>
      <c r="L381" s="62"/>
      <c r="M381" s="62"/>
      <c r="N381" s="62"/>
      <c r="O381" s="62"/>
      <c r="P381" s="62"/>
    </row>
    <row r="382" spans="1:16" x14ac:dyDescent="0.25">
      <c r="A382" s="65"/>
      <c r="B382" s="64"/>
      <c r="C382" s="63"/>
      <c r="D382" s="63"/>
      <c r="E382" s="65"/>
      <c r="F382" s="63"/>
      <c r="G382" s="65"/>
      <c r="H382" s="63"/>
      <c r="I382" s="62"/>
      <c r="J382" s="62"/>
      <c r="K382" s="62"/>
      <c r="L382" s="62"/>
      <c r="M382" s="62"/>
      <c r="N382" s="62"/>
      <c r="O382" s="62"/>
      <c r="P382" s="62"/>
    </row>
    <row r="383" spans="1:16" x14ac:dyDescent="0.25">
      <c r="A383" s="65"/>
      <c r="B383" s="64"/>
      <c r="C383" s="63"/>
      <c r="D383" s="63"/>
      <c r="E383" s="65"/>
      <c r="F383" s="63"/>
      <c r="G383" s="65"/>
      <c r="H383" s="63"/>
      <c r="I383" s="62"/>
      <c r="J383" s="62"/>
      <c r="K383" s="62"/>
      <c r="L383" s="62"/>
      <c r="M383" s="62"/>
      <c r="N383" s="62"/>
      <c r="O383" s="62"/>
      <c r="P383" s="62"/>
    </row>
    <row r="384" spans="1:16" x14ac:dyDescent="0.25">
      <c r="A384" s="65"/>
      <c r="B384" s="64"/>
      <c r="C384" s="63"/>
      <c r="D384" s="63"/>
      <c r="E384" s="65"/>
      <c r="F384" s="63"/>
      <c r="G384" s="65"/>
      <c r="H384" s="63"/>
      <c r="I384" s="62"/>
      <c r="J384" s="62"/>
      <c r="K384" s="62"/>
      <c r="L384" s="62"/>
      <c r="M384" s="62"/>
      <c r="N384" s="62"/>
      <c r="O384" s="62"/>
      <c r="P384" s="62"/>
    </row>
    <row r="385" spans="1:16" x14ac:dyDescent="0.25">
      <c r="A385" s="65"/>
      <c r="B385" s="64"/>
      <c r="C385" s="63"/>
      <c r="D385" s="63"/>
      <c r="E385" s="65"/>
      <c r="F385" s="63"/>
      <c r="G385" s="65"/>
      <c r="H385" s="63"/>
      <c r="I385" s="62"/>
      <c r="J385" s="62"/>
      <c r="K385" s="62"/>
      <c r="L385" s="62"/>
      <c r="M385" s="62"/>
      <c r="N385" s="62"/>
      <c r="O385" s="62"/>
      <c r="P385" s="62"/>
    </row>
    <row r="386" spans="1:16" x14ac:dyDescent="0.25">
      <c r="A386" s="65"/>
      <c r="B386" s="64"/>
      <c r="C386" s="63"/>
      <c r="D386" s="63"/>
      <c r="E386" s="65"/>
      <c r="F386" s="63"/>
      <c r="G386" s="65"/>
      <c r="H386" s="63"/>
      <c r="I386" s="62"/>
      <c r="J386" s="62"/>
      <c r="K386" s="62"/>
      <c r="L386" s="62"/>
      <c r="M386" s="62"/>
      <c r="N386" s="62"/>
      <c r="O386" s="62"/>
      <c r="P386" s="62"/>
    </row>
    <row r="387" spans="1:16" x14ac:dyDescent="0.25">
      <c r="A387" s="65"/>
      <c r="B387" s="64"/>
      <c r="C387" s="63"/>
      <c r="D387" s="63"/>
      <c r="E387" s="65"/>
      <c r="F387" s="63"/>
      <c r="G387" s="65"/>
      <c r="H387" s="63"/>
      <c r="I387" s="62"/>
      <c r="J387" s="62"/>
      <c r="K387" s="62"/>
      <c r="L387" s="62"/>
      <c r="M387" s="62"/>
      <c r="N387" s="62"/>
      <c r="O387" s="62"/>
      <c r="P387" s="62"/>
    </row>
    <row r="388" spans="1:16" x14ac:dyDescent="0.25">
      <c r="A388" s="65"/>
      <c r="B388" s="66"/>
      <c r="C388" s="63"/>
      <c r="D388" s="63"/>
      <c r="E388" s="65"/>
      <c r="F388" s="63"/>
      <c r="G388" s="65"/>
      <c r="H388" s="63"/>
      <c r="I388" s="62"/>
      <c r="J388" s="62"/>
      <c r="K388" s="62"/>
      <c r="L388" s="62"/>
      <c r="M388" s="62"/>
      <c r="N388" s="62"/>
      <c r="O388" s="62"/>
      <c r="P388" s="62"/>
    </row>
    <row r="389" spans="1:16" x14ac:dyDescent="0.25">
      <c r="A389" s="65"/>
      <c r="B389" s="64"/>
      <c r="C389" s="63"/>
      <c r="D389" s="63"/>
      <c r="E389" s="65"/>
      <c r="F389" s="63"/>
      <c r="G389" s="65"/>
      <c r="H389" s="63"/>
      <c r="I389" s="62"/>
      <c r="J389" s="62"/>
      <c r="K389" s="62"/>
      <c r="L389" s="62"/>
      <c r="M389" s="62"/>
      <c r="N389" s="62"/>
      <c r="O389" s="62"/>
      <c r="P389" s="62"/>
    </row>
    <row r="390" spans="1:16" x14ac:dyDescent="0.25">
      <c r="A390" s="65"/>
      <c r="B390" s="64"/>
      <c r="C390" s="63"/>
      <c r="D390" s="63"/>
      <c r="E390" s="65"/>
      <c r="F390" s="63"/>
      <c r="G390" s="65"/>
      <c r="H390" s="63"/>
      <c r="I390" s="62"/>
      <c r="J390" s="62"/>
      <c r="K390" s="62"/>
      <c r="L390" s="62"/>
      <c r="M390" s="62"/>
      <c r="N390" s="62"/>
      <c r="O390" s="62"/>
      <c r="P390" s="62"/>
    </row>
    <row r="391" spans="1:16" x14ac:dyDescent="0.25">
      <c r="A391" s="65"/>
      <c r="B391" s="64"/>
      <c r="C391" s="63"/>
      <c r="D391" s="63"/>
      <c r="E391" s="65"/>
      <c r="F391" s="63"/>
      <c r="G391" s="65"/>
      <c r="H391" s="63"/>
      <c r="I391" s="62"/>
      <c r="J391" s="62"/>
      <c r="K391" s="62"/>
      <c r="L391" s="62"/>
      <c r="M391" s="62"/>
      <c r="N391" s="62"/>
      <c r="O391" s="62"/>
      <c r="P391" s="62"/>
    </row>
    <row r="392" spans="1:16" x14ac:dyDescent="0.25">
      <c r="A392" s="65"/>
      <c r="B392" s="64"/>
      <c r="C392" s="63"/>
      <c r="D392" s="63"/>
      <c r="E392" s="65"/>
      <c r="F392" s="63"/>
      <c r="G392" s="65"/>
      <c r="H392" s="63"/>
      <c r="I392" s="62"/>
      <c r="J392" s="62"/>
      <c r="K392" s="62"/>
      <c r="L392" s="62"/>
      <c r="M392" s="62"/>
      <c r="N392" s="62"/>
      <c r="O392" s="62"/>
      <c r="P392" s="62"/>
    </row>
    <row r="393" spans="1:16" x14ac:dyDescent="0.25">
      <c r="A393" s="65"/>
      <c r="B393" s="64"/>
      <c r="C393" s="63"/>
      <c r="D393" s="63"/>
      <c r="E393" s="65"/>
      <c r="F393" s="63"/>
      <c r="G393" s="65"/>
      <c r="H393" s="63"/>
      <c r="I393" s="62"/>
      <c r="J393" s="62"/>
      <c r="K393" s="62"/>
      <c r="L393" s="62"/>
      <c r="M393" s="62"/>
      <c r="N393" s="62"/>
      <c r="O393" s="62"/>
      <c r="P393" s="62"/>
    </row>
    <row r="394" spans="1:16" x14ac:dyDescent="0.25">
      <c r="A394" s="65"/>
      <c r="B394" s="64"/>
      <c r="C394" s="63"/>
      <c r="D394" s="63"/>
      <c r="E394" s="65"/>
      <c r="F394" s="63"/>
      <c r="G394" s="65"/>
      <c r="H394" s="63"/>
      <c r="I394" s="62"/>
      <c r="J394" s="62"/>
      <c r="K394" s="62"/>
      <c r="L394" s="62"/>
      <c r="M394" s="62"/>
      <c r="N394" s="62"/>
      <c r="O394" s="62"/>
      <c r="P394" s="62"/>
    </row>
    <row r="395" spans="1:16" x14ac:dyDescent="0.25">
      <c r="A395" s="65"/>
      <c r="B395" s="64"/>
      <c r="C395" s="63"/>
      <c r="D395" s="63"/>
      <c r="E395" s="65"/>
      <c r="F395" s="63"/>
      <c r="G395" s="65"/>
      <c r="H395" s="63"/>
      <c r="I395" s="62"/>
      <c r="J395" s="62"/>
      <c r="K395" s="62"/>
      <c r="L395" s="62"/>
      <c r="M395" s="62"/>
      <c r="N395" s="62"/>
      <c r="O395" s="62"/>
      <c r="P395" s="62"/>
    </row>
    <row r="396" spans="1:16" x14ac:dyDescent="0.25">
      <c r="A396" s="65"/>
      <c r="B396" s="64"/>
      <c r="C396" s="63"/>
      <c r="D396" s="63"/>
      <c r="E396" s="65"/>
      <c r="F396" s="63"/>
      <c r="G396" s="65"/>
      <c r="H396" s="63"/>
      <c r="I396" s="62"/>
      <c r="J396" s="62"/>
      <c r="K396" s="62"/>
      <c r="L396" s="62"/>
      <c r="M396" s="62"/>
      <c r="N396" s="62"/>
      <c r="O396" s="62"/>
      <c r="P396" s="62"/>
    </row>
    <row r="397" spans="1:16" x14ac:dyDescent="0.25">
      <c r="A397" s="65"/>
      <c r="B397" s="66"/>
      <c r="C397" s="63"/>
      <c r="D397" s="63"/>
      <c r="E397" s="65"/>
      <c r="F397" s="63"/>
      <c r="G397" s="65"/>
      <c r="H397" s="63"/>
      <c r="I397" s="62"/>
      <c r="J397" s="62"/>
      <c r="K397" s="62"/>
      <c r="L397" s="62"/>
      <c r="M397" s="62"/>
      <c r="N397" s="62"/>
      <c r="O397" s="62"/>
      <c r="P397" s="62"/>
    </row>
    <row r="398" spans="1:16" x14ac:dyDescent="0.25">
      <c r="A398" s="65"/>
      <c r="B398" s="64"/>
      <c r="C398" s="63"/>
      <c r="D398" s="63"/>
      <c r="E398" s="65"/>
      <c r="F398" s="63"/>
      <c r="G398" s="65"/>
      <c r="H398" s="63"/>
      <c r="I398" s="62"/>
      <c r="J398" s="62"/>
      <c r="K398" s="62"/>
      <c r="L398" s="62"/>
      <c r="M398" s="62"/>
      <c r="N398" s="62"/>
      <c r="O398" s="62"/>
      <c r="P398" s="62"/>
    </row>
    <row r="399" spans="1:16" x14ac:dyDescent="0.25">
      <c r="A399" s="65"/>
      <c r="B399" s="64"/>
      <c r="C399" s="63"/>
      <c r="D399" s="63"/>
      <c r="E399" s="65"/>
      <c r="F399" s="63"/>
      <c r="G399" s="65"/>
      <c r="H399" s="63"/>
      <c r="I399" s="62"/>
      <c r="J399" s="62"/>
      <c r="K399" s="62"/>
      <c r="L399" s="62"/>
      <c r="M399" s="62"/>
      <c r="N399" s="62"/>
      <c r="O399" s="62"/>
      <c r="P399" s="62"/>
    </row>
    <row r="400" spans="1:16" x14ac:dyDescent="0.25">
      <c r="A400" s="65"/>
      <c r="B400" s="64"/>
      <c r="C400" s="63"/>
      <c r="D400" s="63"/>
      <c r="E400" s="65"/>
      <c r="F400" s="63"/>
      <c r="G400" s="65"/>
      <c r="H400" s="63"/>
      <c r="I400" s="62"/>
      <c r="J400" s="62"/>
      <c r="K400" s="62"/>
      <c r="L400" s="62"/>
      <c r="M400" s="62"/>
      <c r="N400" s="62"/>
      <c r="O400" s="62"/>
      <c r="P400" s="62"/>
    </row>
    <row r="401" spans="1:16" x14ac:dyDescent="0.25">
      <c r="A401" s="65"/>
      <c r="B401" s="64"/>
      <c r="C401" s="63"/>
      <c r="D401" s="63"/>
      <c r="E401" s="65"/>
      <c r="F401" s="63"/>
      <c r="G401" s="65"/>
      <c r="H401" s="63"/>
      <c r="I401" s="62"/>
      <c r="J401" s="62"/>
      <c r="K401" s="62"/>
      <c r="L401" s="62"/>
      <c r="M401" s="62"/>
      <c r="N401" s="62"/>
      <c r="O401" s="62"/>
      <c r="P401" s="62"/>
    </row>
    <row r="402" spans="1:16" x14ac:dyDescent="0.25">
      <c r="A402" s="65"/>
      <c r="B402" s="64"/>
      <c r="C402" s="63"/>
      <c r="D402" s="63"/>
      <c r="E402" s="65"/>
      <c r="F402" s="63"/>
      <c r="G402" s="65"/>
      <c r="H402" s="63"/>
      <c r="I402" s="62"/>
      <c r="J402" s="62"/>
      <c r="K402" s="62"/>
      <c r="L402" s="62"/>
      <c r="M402" s="62"/>
      <c r="N402" s="62"/>
      <c r="O402" s="62"/>
      <c r="P402" s="62"/>
    </row>
    <row r="403" spans="1:16" x14ac:dyDescent="0.25">
      <c r="A403" s="65"/>
      <c r="B403" s="64"/>
      <c r="C403" s="63"/>
      <c r="D403" s="63"/>
      <c r="E403" s="65"/>
      <c r="F403" s="63"/>
      <c r="G403" s="65"/>
      <c r="H403" s="63"/>
      <c r="I403" s="62"/>
      <c r="J403" s="62"/>
      <c r="K403" s="62"/>
      <c r="L403" s="62"/>
      <c r="M403" s="62"/>
      <c r="N403" s="62"/>
      <c r="O403" s="62"/>
      <c r="P403" s="62"/>
    </row>
    <row r="404" spans="1:16" x14ac:dyDescent="0.25">
      <c r="A404" s="65"/>
      <c r="B404" s="64"/>
      <c r="C404" s="63"/>
      <c r="D404" s="63"/>
      <c r="E404" s="65"/>
      <c r="F404" s="63"/>
      <c r="G404" s="65"/>
      <c r="H404" s="63"/>
      <c r="I404" s="62"/>
      <c r="J404" s="62"/>
      <c r="K404" s="62"/>
      <c r="L404" s="62"/>
      <c r="M404" s="62"/>
      <c r="N404" s="62"/>
      <c r="O404" s="62"/>
      <c r="P404" s="62"/>
    </row>
    <row r="405" spans="1:16" x14ac:dyDescent="0.25">
      <c r="A405" s="65"/>
      <c r="B405" s="64"/>
      <c r="C405" s="63"/>
      <c r="D405" s="63"/>
      <c r="E405" s="65"/>
      <c r="F405" s="63"/>
      <c r="G405" s="65"/>
      <c r="H405" s="63"/>
      <c r="I405" s="62"/>
      <c r="J405" s="62"/>
      <c r="K405" s="62"/>
      <c r="L405" s="62"/>
      <c r="M405" s="62"/>
      <c r="N405" s="62"/>
      <c r="O405" s="62"/>
      <c r="P405" s="62"/>
    </row>
    <row r="406" spans="1:16" x14ac:dyDescent="0.25">
      <c r="A406" s="65"/>
      <c r="B406" s="64"/>
      <c r="C406" s="63"/>
      <c r="D406" s="63"/>
      <c r="E406" s="65"/>
      <c r="F406" s="63"/>
      <c r="G406" s="65"/>
      <c r="H406" s="63"/>
      <c r="I406" s="62"/>
      <c r="J406" s="62"/>
      <c r="K406" s="62"/>
      <c r="L406" s="62"/>
      <c r="M406" s="62"/>
      <c r="N406" s="62"/>
      <c r="O406" s="62"/>
      <c r="P406" s="62"/>
    </row>
    <row r="407" spans="1:16" x14ac:dyDescent="0.25">
      <c r="A407" s="65"/>
      <c r="B407" s="64"/>
      <c r="C407" s="63"/>
      <c r="D407" s="63"/>
      <c r="E407" s="65"/>
      <c r="F407" s="63"/>
      <c r="G407" s="65"/>
      <c r="H407" s="63"/>
      <c r="I407" s="62"/>
      <c r="J407" s="62"/>
      <c r="K407" s="62"/>
      <c r="L407" s="62"/>
      <c r="M407" s="62"/>
      <c r="N407" s="62"/>
      <c r="O407" s="62"/>
      <c r="P407" s="62"/>
    </row>
    <row r="408" spans="1:16" x14ac:dyDescent="0.25">
      <c r="A408" s="65"/>
      <c r="B408" s="64"/>
      <c r="C408" s="63"/>
      <c r="D408" s="63"/>
      <c r="E408" s="65"/>
      <c r="F408" s="63"/>
      <c r="G408" s="65"/>
      <c r="H408" s="63"/>
      <c r="I408" s="62"/>
      <c r="J408" s="62"/>
      <c r="K408" s="62"/>
      <c r="L408" s="62"/>
      <c r="M408" s="62"/>
      <c r="N408" s="62"/>
      <c r="O408" s="62"/>
      <c r="P408" s="62"/>
    </row>
    <row r="409" spans="1:16" x14ac:dyDescent="0.25">
      <c r="A409" s="65"/>
      <c r="B409" s="64"/>
      <c r="C409" s="63"/>
      <c r="D409" s="63"/>
      <c r="E409" s="65"/>
      <c r="F409" s="63"/>
      <c r="G409" s="65"/>
      <c r="H409" s="63"/>
      <c r="I409" s="62"/>
      <c r="J409" s="62"/>
      <c r="K409" s="62"/>
      <c r="L409" s="62"/>
      <c r="M409" s="62"/>
      <c r="N409" s="62"/>
      <c r="O409" s="62"/>
      <c r="P409" s="62"/>
    </row>
    <row r="410" spans="1:16" x14ac:dyDescent="0.25">
      <c r="A410" s="65"/>
      <c r="B410" s="64"/>
      <c r="C410" s="63"/>
      <c r="D410" s="63"/>
      <c r="E410" s="65"/>
      <c r="F410" s="63"/>
      <c r="G410" s="65"/>
      <c r="H410" s="63"/>
      <c r="I410" s="62"/>
      <c r="J410" s="62"/>
      <c r="K410" s="62"/>
      <c r="L410" s="62"/>
      <c r="M410" s="62"/>
      <c r="N410" s="62"/>
      <c r="O410" s="62"/>
      <c r="P410" s="62"/>
    </row>
    <row r="411" spans="1:16" x14ac:dyDescent="0.25">
      <c r="A411" s="65"/>
      <c r="B411" s="64"/>
      <c r="C411" s="63"/>
      <c r="D411" s="63"/>
      <c r="E411" s="65"/>
      <c r="F411" s="63"/>
      <c r="G411" s="65"/>
      <c r="H411" s="63"/>
      <c r="I411" s="62"/>
      <c r="J411" s="62"/>
      <c r="K411" s="62"/>
      <c r="L411" s="62"/>
      <c r="M411" s="62"/>
      <c r="N411" s="62"/>
      <c r="O411" s="62"/>
      <c r="P411" s="62"/>
    </row>
    <row r="412" spans="1:16" x14ac:dyDescent="0.25">
      <c r="A412" s="65"/>
      <c r="B412" s="64"/>
      <c r="C412" s="63"/>
      <c r="D412" s="63"/>
      <c r="E412" s="65"/>
      <c r="F412" s="63"/>
      <c r="G412" s="65"/>
      <c r="H412" s="63"/>
      <c r="I412" s="62"/>
      <c r="J412" s="62"/>
      <c r="K412" s="62"/>
      <c r="L412" s="62"/>
      <c r="M412" s="62"/>
      <c r="N412" s="62"/>
      <c r="O412" s="62"/>
      <c r="P412" s="62"/>
    </row>
    <row r="413" spans="1:16" x14ac:dyDescent="0.25">
      <c r="A413" s="65"/>
      <c r="B413" s="64"/>
      <c r="C413" s="63"/>
      <c r="D413" s="63"/>
      <c r="E413" s="65"/>
      <c r="F413" s="63"/>
      <c r="G413" s="65"/>
      <c r="H413" s="63"/>
      <c r="I413" s="62"/>
      <c r="J413" s="62"/>
      <c r="K413" s="62"/>
      <c r="L413" s="62"/>
      <c r="M413" s="62"/>
      <c r="N413" s="62"/>
      <c r="O413" s="62"/>
      <c r="P413" s="62"/>
    </row>
    <row r="414" spans="1:16" x14ac:dyDescent="0.25">
      <c r="A414" s="65"/>
      <c r="B414" s="64"/>
      <c r="C414" s="63"/>
      <c r="D414" s="63"/>
      <c r="E414" s="65"/>
      <c r="F414" s="63"/>
      <c r="G414" s="65"/>
      <c r="H414" s="63"/>
      <c r="I414" s="62"/>
      <c r="J414" s="62"/>
      <c r="K414" s="62"/>
      <c r="L414" s="62"/>
      <c r="M414" s="62"/>
      <c r="N414" s="62"/>
      <c r="O414" s="62"/>
      <c r="P414" s="62"/>
    </row>
    <row r="415" spans="1:16" x14ac:dyDescent="0.25">
      <c r="A415" s="65"/>
      <c r="B415" s="87"/>
      <c r="C415" s="73"/>
      <c r="D415" s="63"/>
      <c r="E415" s="65"/>
      <c r="F415" s="63"/>
      <c r="G415" s="65"/>
      <c r="H415" s="63"/>
      <c r="I415" s="62"/>
      <c r="J415" s="62"/>
      <c r="K415" s="62"/>
      <c r="L415" s="62"/>
      <c r="M415" s="62"/>
      <c r="N415" s="62"/>
      <c r="O415" s="62"/>
      <c r="P415" s="62"/>
    </row>
    <row r="416" spans="1:16" x14ac:dyDescent="0.25">
      <c r="A416" s="65"/>
      <c r="B416" s="88"/>
      <c r="C416" s="111"/>
      <c r="D416" s="63"/>
      <c r="E416" s="65"/>
      <c r="F416" s="63"/>
      <c r="G416" s="65"/>
      <c r="H416" s="63"/>
      <c r="I416" s="62"/>
      <c r="J416" s="62"/>
      <c r="K416" s="62"/>
      <c r="L416" s="62"/>
      <c r="M416" s="62"/>
      <c r="N416" s="62"/>
      <c r="O416" s="62"/>
      <c r="P416" s="62"/>
    </row>
    <row r="417" spans="1:16" x14ac:dyDescent="0.25">
      <c r="A417" s="65"/>
      <c r="B417" s="88"/>
      <c r="C417" s="65"/>
      <c r="D417" s="63"/>
      <c r="E417" s="65"/>
      <c r="F417" s="63"/>
      <c r="G417" s="65"/>
      <c r="H417" s="63"/>
      <c r="I417" s="62"/>
      <c r="J417" s="62"/>
      <c r="K417" s="62"/>
      <c r="L417" s="62"/>
      <c r="M417" s="62"/>
      <c r="N417" s="62"/>
      <c r="O417" s="62"/>
      <c r="P417" s="62"/>
    </row>
    <row r="418" spans="1:16" x14ac:dyDescent="0.25">
      <c r="A418" s="65"/>
      <c r="B418" s="88"/>
      <c r="C418" s="111"/>
      <c r="D418" s="63"/>
      <c r="E418" s="65"/>
      <c r="F418" s="63"/>
      <c r="G418" s="65"/>
      <c r="H418" s="63"/>
      <c r="I418" s="62"/>
      <c r="J418" s="62"/>
      <c r="K418" s="62"/>
      <c r="L418" s="62"/>
      <c r="M418" s="62"/>
      <c r="N418" s="62"/>
      <c r="O418" s="62"/>
      <c r="P418" s="62"/>
    </row>
    <row r="419" spans="1:16" x14ac:dyDescent="0.25">
      <c r="A419" s="65"/>
      <c r="B419" s="88"/>
      <c r="C419" s="73"/>
      <c r="D419" s="63"/>
      <c r="E419" s="65"/>
      <c r="F419" s="63"/>
      <c r="G419" s="65"/>
      <c r="H419" s="63"/>
      <c r="I419" s="62"/>
      <c r="J419" s="62"/>
      <c r="K419" s="62"/>
      <c r="L419" s="62"/>
      <c r="M419" s="62"/>
      <c r="N419" s="62"/>
      <c r="O419" s="62"/>
      <c r="P419" s="62"/>
    </row>
    <row r="420" spans="1:16" x14ac:dyDescent="0.25">
      <c r="A420" s="65"/>
      <c r="B420" s="64"/>
      <c r="C420" s="63"/>
      <c r="D420" s="63"/>
      <c r="E420" s="65"/>
      <c r="F420" s="63"/>
      <c r="G420" s="65"/>
      <c r="H420" s="63"/>
      <c r="I420" s="62"/>
      <c r="J420" s="62"/>
      <c r="K420" s="62"/>
      <c r="L420" s="62"/>
      <c r="M420" s="62"/>
      <c r="N420" s="62"/>
      <c r="O420" s="62"/>
      <c r="P420" s="62"/>
    </row>
    <row r="421" spans="1:16" x14ac:dyDescent="0.25">
      <c r="A421" s="65"/>
      <c r="B421" s="64"/>
      <c r="C421" s="63"/>
      <c r="D421" s="63"/>
      <c r="E421" s="65"/>
      <c r="F421" s="63"/>
      <c r="G421" s="65"/>
      <c r="H421" s="63"/>
      <c r="I421" s="62"/>
      <c r="J421" s="62"/>
      <c r="K421" s="62"/>
      <c r="L421" s="62"/>
      <c r="M421" s="62"/>
      <c r="N421" s="62"/>
      <c r="O421" s="62"/>
      <c r="P421" s="62"/>
    </row>
    <row r="422" spans="1:16" x14ac:dyDescent="0.25">
      <c r="A422" s="65"/>
      <c r="B422" s="64"/>
      <c r="C422" s="63"/>
      <c r="D422" s="63"/>
      <c r="E422" s="65"/>
      <c r="F422" s="63"/>
      <c r="G422" s="65"/>
      <c r="H422" s="63"/>
      <c r="I422" s="62"/>
      <c r="J422" s="62"/>
      <c r="K422" s="62"/>
      <c r="L422" s="62"/>
      <c r="M422" s="62"/>
      <c r="N422" s="62"/>
      <c r="O422" s="62"/>
      <c r="P422" s="62"/>
    </row>
    <row r="423" spans="1:16" x14ac:dyDescent="0.25">
      <c r="A423" s="65"/>
      <c r="B423" s="64"/>
      <c r="C423" s="63"/>
      <c r="D423" s="63"/>
      <c r="E423" s="65"/>
      <c r="F423" s="63"/>
      <c r="G423" s="65"/>
      <c r="H423" s="63"/>
      <c r="I423" s="62"/>
      <c r="J423" s="62"/>
      <c r="K423" s="62"/>
      <c r="L423" s="62"/>
      <c r="M423" s="62"/>
      <c r="N423" s="62"/>
      <c r="O423" s="62"/>
      <c r="P423" s="62"/>
    </row>
    <row r="424" spans="1:16" x14ac:dyDescent="0.25">
      <c r="A424" s="65"/>
      <c r="B424" s="64"/>
      <c r="C424" s="63"/>
      <c r="D424" s="63"/>
      <c r="E424" s="65"/>
      <c r="F424" s="63"/>
      <c r="G424" s="65"/>
      <c r="H424" s="63"/>
      <c r="I424" s="62"/>
      <c r="J424" s="62"/>
      <c r="K424" s="62"/>
      <c r="L424" s="62"/>
      <c r="M424" s="62"/>
      <c r="N424" s="62"/>
      <c r="O424" s="62"/>
      <c r="P424" s="62"/>
    </row>
    <row r="425" spans="1:16" x14ac:dyDescent="0.25">
      <c r="A425" s="65"/>
      <c r="B425" s="64"/>
      <c r="C425" s="63"/>
      <c r="D425" s="63"/>
      <c r="E425" s="65"/>
      <c r="F425" s="63"/>
      <c r="G425" s="65"/>
      <c r="H425" s="63"/>
      <c r="I425" s="62"/>
      <c r="J425" s="62"/>
      <c r="K425" s="62"/>
      <c r="L425" s="62"/>
      <c r="M425" s="62"/>
      <c r="N425" s="62"/>
      <c r="O425" s="62"/>
      <c r="P425" s="62"/>
    </row>
    <row r="426" spans="1:16" x14ac:dyDescent="0.25">
      <c r="A426" s="65"/>
      <c r="B426" s="64"/>
      <c r="C426" s="63"/>
      <c r="D426" s="63"/>
      <c r="E426" s="65"/>
      <c r="F426" s="63"/>
      <c r="G426" s="65"/>
      <c r="H426" s="63"/>
      <c r="I426" s="62"/>
      <c r="J426" s="62"/>
      <c r="K426" s="62"/>
      <c r="L426" s="62"/>
      <c r="M426" s="62"/>
      <c r="N426" s="62"/>
      <c r="O426" s="62"/>
      <c r="P426" s="62"/>
    </row>
    <row r="427" spans="1:16" x14ac:dyDescent="0.25">
      <c r="A427" s="65"/>
      <c r="B427" s="64"/>
      <c r="C427" s="63"/>
      <c r="D427" s="63"/>
      <c r="E427" s="65"/>
      <c r="F427" s="63"/>
      <c r="G427" s="65"/>
      <c r="H427" s="63"/>
      <c r="I427" s="62"/>
      <c r="J427" s="62"/>
      <c r="K427" s="62"/>
      <c r="L427" s="62"/>
      <c r="M427" s="62"/>
      <c r="N427" s="62"/>
      <c r="O427" s="62"/>
      <c r="P427" s="62"/>
    </row>
    <row r="428" spans="1:16" x14ac:dyDescent="0.25">
      <c r="A428" s="65"/>
      <c r="B428" s="64"/>
      <c r="C428" s="63"/>
      <c r="D428" s="63"/>
      <c r="E428" s="65"/>
      <c r="F428" s="63"/>
      <c r="G428" s="65"/>
      <c r="H428" s="63"/>
      <c r="I428" s="62"/>
      <c r="J428" s="62"/>
      <c r="K428" s="62"/>
      <c r="L428" s="62"/>
      <c r="M428" s="62"/>
      <c r="N428" s="62"/>
      <c r="O428" s="62"/>
      <c r="P428" s="62"/>
    </row>
    <row r="429" spans="1:16" x14ac:dyDescent="0.25">
      <c r="A429" s="65"/>
      <c r="B429" s="64"/>
      <c r="C429" s="63"/>
      <c r="D429" s="63"/>
      <c r="E429" s="65"/>
      <c r="F429" s="63"/>
      <c r="G429" s="65"/>
      <c r="H429" s="63"/>
      <c r="I429" s="62"/>
      <c r="J429" s="62"/>
      <c r="K429" s="62"/>
      <c r="L429" s="62"/>
      <c r="M429" s="62"/>
      <c r="N429" s="62"/>
      <c r="O429" s="62"/>
      <c r="P429" s="62"/>
    </row>
    <row r="430" spans="1:16" x14ac:dyDescent="0.25">
      <c r="A430" s="65"/>
      <c r="B430" s="64"/>
      <c r="C430" s="63"/>
      <c r="D430" s="63"/>
      <c r="E430" s="65"/>
      <c r="F430" s="63"/>
      <c r="G430" s="65"/>
      <c r="H430" s="63"/>
      <c r="I430" s="62"/>
      <c r="J430" s="62"/>
      <c r="K430" s="62"/>
      <c r="L430" s="62"/>
      <c r="M430" s="62"/>
      <c r="N430" s="62"/>
      <c r="O430" s="62"/>
      <c r="P430" s="62"/>
    </row>
    <row r="431" spans="1:16" x14ac:dyDescent="0.25">
      <c r="A431" s="65"/>
      <c r="B431" s="64"/>
      <c r="C431" s="63"/>
      <c r="D431" s="63"/>
      <c r="E431" s="65"/>
      <c r="F431" s="63"/>
      <c r="G431" s="65"/>
      <c r="H431" s="63"/>
      <c r="I431" s="62"/>
      <c r="J431" s="62"/>
      <c r="K431" s="62"/>
      <c r="L431" s="62"/>
      <c r="M431" s="62"/>
      <c r="N431" s="62"/>
      <c r="O431" s="62"/>
      <c r="P431" s="62"/>
    </row>
    <row r="432" spans="1:16" x14ac:dyDescent="0.25">
      <c r="A432" s="65"/>
      <c r="B432" s="66"/>
      <c r="C432" s="63"/>
      <c r="D432" s="63"/>
      <c r="E432" s="65"/>
      <c r="F432" s="63"/>
      <c r="G432" s="65"/>
      <c r="H432" s="63"/>
      <c r="I432" s="62"/>
      <c r="J432" s="62"/>
      <c r="K432" s="62"/>
      <c r="L432" s="62"/>
      <c r="M432" s="62"/>
      <c r="N432" s="62"/>
      <c r="O432" s="62"/>
      <c r="P432" s="62"/>
    </row>
    <row r="433" spans="1:16" x14ac:dyDescent="0.25">
      <c r="A433" s="65"/>
      <c r="B433" s="64"/>
      <c r="C433" s="63"/>
      <c r="D433" s="63"/>
      <c r="E433" s="65"/>
      <c r="F433" s="63"/>
      <c r="G433" s="65"/>
      <c r="H433" s="63"/>
      <c r="I433" s="62"/>
      <c r="J433" s="62"/>
      <c r="K433" s="62"/>
      <c r="L433" s="62"/>
      <c r="M433" s="62"/>
      <c r="N433" s="62"/>
      <c r="O433" s="62"/>
      <c r="P433" s="62"/>
    </row>
    <row r="434" spans="1:16" x14ac:dyDescent="0.25">
      <c r="A434" s="65"/>
      <c r="B434" s="64"/>
      <c r="C434" s="63"/>
      <c r="D434" s="63"/>
      <c r="E434" s="65"/>
      <c r="F434" s="63"/>
      <c r="G434" s="65"/>
      <c r="H434" s="63"/>
      <c r="I434" s="62"/>
      <c r="J434" s="62"/>
      <c r="K434" s="62"/>
      <c r="L434" s="62"/>
      <c r="M434" s="62"/>
      <c r="N434" s="62"/>
      <c r="O434" s="62"/>
      <c r="P434" s="62"/>
    </row>
    <row r="435" spans="1:16" x14ac:dyDescent="0.25">
      <c r="A435" s="65"/>
      <c r="B435" s="64"/>
      <c r="C435" s="63"/>
      <c r="D435" s="63"/>
      <c r="E435" s="65"/>
      <c r="F435" s="63"/>
      <c r="G435" s="65"/>
      <c r="H435" s="63"/>
      <c r="I435" s="62"/>
      <c r="J435" s="62"/>
      <c r="K435" s="62"/>
      <c r="L435" s="62"/>
      <c r="M435" s="62"/>
      <c r="N435" s="62"/>
      <c r="O435" s="62"/>
      <c r="P435" s="62"/>
    </row>
    <row r="436" spans="1:16" x14ac:dyDescent="0.25">
      <c r="A436" s="65"/>
      <c r="B436" s="64"/>
      <c r="C436" s="63"/>
      <c r="D436" s="63"/>
      <c r="E436" s="65"/>
      <c r="F436" s="63"/>
      <c r="G436" s="65"/>
      <c r="H436" s="63"/>
      <c r="I436" s="62"/>
      <c r="J436" s="62"/>
      <c r="K436" s="62"/>
      <c r="L436" s="62"/>
      <c r="M436" s="62"/>
      <c r="N436" s="62"/>
      <c r="O436" s="62"/>
      <c r="P436" s="62"/>
    </row>
    <row r="437" spans="1:16" x14ac:dyDescent="0.25">
      <c r="A437" s="65"/>
      <c r="B437" s="64"/>
      <c r="C437" s="63"/>
      <c r="D437" s="63"/>
      <c r="E437" s="65"/>
      <c r="F437" s="63"/>
      <c r="G437" s="65"/>
      <c r="H437" s="63"/>
      <c r="I437" s="62"/>
      <c r="J437" s="62"/>
      <c r="K437" s="62"/>
      <c r="L437" s="62"/>
      <c r="M437" s="62"/>
      <c r="N437" s="62"/>
      <c r="O437" s="62"/>
      <c r="P437" s="62"/>
    </row>
    <row r="438" spans="1:16" x14ac:dyDescent="0.25">
      <c r="A438" s="65"/>
      <c r="B438" s="64"/>
      <c r="C438" s="63"/>
      <c r="D438" s="63"/>
      <c r="E438" s="65"/>
      <c r="F438" s="63"/>
      <c r="G438" s="65"/>
      <c r="H438" s="63"/>
      <c r="I438" s="62"/>
      <c r="J438" s="62"/>
      <c r="K438" s="62"/>
      <c r="L438" s="62"/>
      <c r="M438" s="62"/>
      <c r="N438" s="62"/>
      <c r="O438" s="62"/>
      <c r="P438" s="62"/>
    </row>
    <row r="439" spans="1:16" x14ac:dyDescent="0.25">
      <c r="A439" s="65"/>
      <c r="B439" s="64"/>
      <c r="C439" s="63"/>
      <c r="D439" s="63"/>
      <c r="E439" s="65"/>
      <c r="F439" s="63"/>
      <c r="G439" s="65"/>
      <c r="H439" s="63"/>
      <c r="I439" s="62"/>
      <c r="J439" s="62"/>
      <c r="K439" s="62"/>
      <c r="L439" s="62"/>
      <c r="M439" s="62"/>
      <c r="N439" s="62"/>
      <c r="O439" s="62"/>
      <c r="P439" s="62"/>
    </row>
    <row r="440" spans="1:16" x14ac:dyDescent="0.25">
      <c r="A440" s="65"/>
      <c r="B440" s="64"/>
      <c r="C440" s="63"/>
      <c r="D440" s="63"/>
      <c r="E440" s="65"/>
      <c r="F440" s="63"/>
      <c r="G440" s="65"/>
      <c r="H440" s="63"/>
      <c r="I440" s="62"/>
      <c r="J440" s="62"/>
      <c r="K440" s="62"/>
      <c r="L440" s="62"/>
      <c r="M440" s="62"/>
      <c r="N440" s="62"/>
      <c r="O440" s="62"/>
      <c r="P440" s="62"/>
    </row>
    <row r="441" spans="1:16" x14ac:dyDescent="0.25">
      <c r="A441" s="65"/>
      <c r="B441" s="64"/>
      <c r="C441" s="63"/>
      <c r="D441" s="63"/>
      <c r="E441" s="65"/>
      <c r="F441" s="63"/>
      <c r="G441" s="65"/>
      <c r="H441" s="63"/>
      <c r="I441" s="62"/>
      <c r="J441" s="62"/>
      <c r="K441" s="62"/>
      <c r="L441" s="62"/>
      <c r="M441" s="62"/>
      <c r="N441" s="62"/>
      <c r="O441" s="62"/>
      <c r="P441" s="62"/>
    </row>
    <row r="442" spans="1:16" x14ac:dyDescent="0.25">
      <c r="A442" s="65"/>
      <c r="B442" s="64"/>
      <c r="C442" s="63"/>
      <c r="D442" s="63"/>
      <c r="E442" s="65"/>
      <c r="F442" s="63"/>
      <c r="G442" s="65"/>
      <c r="H442" s="63"/>
      <c r="I442" s="62"/>
      <c r="J442" s="62"/>
      <c r="K442" s="62"/>
      <c r="L442" s="62"/>
      <c r="M442" s="62"/>
      <c r="N442" s="62"/>
      <c r="O442" s="62"/>
      <c r="P442" s="62"/>
    </row>
    <row r="443" spans="1:16" x14ac:dyDescent="0.25">
      <c r="A443" s="65"/>
      <c r="B443" s="64"/>
      <c r="C443" s="63"/>
      <c r="D443" s="63"/>
      <c r="E443" s="65"/>
      <c r="F443" s="63"/>
      <c r="G443" s="65"/>
      <c r="H443" s="63"/>
      <c r="I443" s="62"/>
      <c r="J443" s="62"/>
      <c r="K443" s="62"/>
      <c r="L443" s="62"/>
      <c r="M443" s="62"/>
      <c r="N443" s="62"/>
      <c r="O443" s="62"/>
      <c r="P443" s="62"/>
    </row>
    <row r="444" spans="1:16" x14ac:dyDescent="0.25">
      <c r="A444" s="65"/>
      <c r="B444" s="64"/>
      <c r="C444" s="63"/>
      <c r="D444" s="63"/>
      <c r="E444" s="65"/>
      <c r="F444" s="63"/>
      <c r="G444" s="65"/>
      <c r="H444" s="63"/>
      <c r="I444" s="62"/>
      <c r="J444" s="62"/>
      <c r="K444" s="62"/>
      <c r="L444" s="62"/>
      <c r="M444" s="62"/>
      <c r="N444" s="62"/>
      <c r="O444" s="62"/>
      <c r="P444" s="62"/>
    </row>
    <row r="445" spans="1:16" x14ac:dyDescent="0.25">
      <c r="A445" s="65"/>
      <c r="B445" s="64"/>
      <c r="C445" s="63"/>
      <c r="D445" s="63"/>
      <c r="E445" s="65"/>
      <c r="F445" s="63"/>
      <c r="G445" s="65"/>
      <c r="H445" s="63"/>
      <c r="I445" s="62"/>
      <c r="J445" s="62"/>
      <c r="K445" s="62"/>
      <c r="L445" s="62"/>
      <c r="M445" s="62"/>
      <c r="N445" s="62"/>
      <c r="O445" s="62"/>
      <c r="P445" s="62"/>
    </row>
    <row r="446" spans="1:16" x14ac:dyDescent="0.25">
      <c r="A446" s="65"/>
      <c r="B446" s="64"/>
      <c r="C446" s="63"/>
      <c r="D446" s="63"/>
      <c r="E446" s="65"/>
      <c r="F446" s="63"/>
      <c r="G446" s="65"/>
      <c r="H446" s="63"/>
      <c r="I446" s="62"/>
      <c r="J446" s="62"/>
      <c r="K446" s="62"/>
      <c r="L446" s="62"/>
      <c r="M446" s="62"/>
      <c r="N446" s="62"/>
      <c r="O446" s="62"/>
      <c r="P446" s="62"/>
    </row>
    <row r="447" spans="1:16" x14ac:dyDescent="0.25">
      <c r="A447" s="65"/>
      <c r="B447" s="64"/>
      <c r="C447" s="63"/>
      <c r="D447" s="63"/>
      <c r="E447" s="65"/>
      <c r="F447" s="63"/>
      <c r="G447" s="65"/>
      <c r="H447" s="63"/>
      <c r="I447" s="62"/>
      <c r="J447" s="62"/>
      <c r="K447" s="62"/>
      <c r="L447" s="62"/>
      <c r="M447" s="62"/>
      <c r="N447" s="62"/>
      <c r="O447" s="62"/>
      <c r="P447" s="62"/>
    </row>
    <row r="448" spans="1:16" x14ac:dyDescent="0.25">
      <c r="A448" s="65"/>
      <c r="B448" s="64"/>
      <c r="C448" s="63"/>
      <c r="D448" s="63"/>
      <c r="E448" s="65"/>
      <c r="F448" s="63"/>
      <c r="G448" s="65"/>
      <c r="H448" s="63"/>
      <c r="I448" s="62"/>
      <c r="J448" s="62"/>
      <c r="K448" s="62"/>
      <c r="L448" s="62"/>
      <c r="M448" s="62"/>
      <c r="N448" s="62"/>
      <c r="O448" s="62"/>
      <c r="P448" s="62"/>
    </row>
    <row r="449" spans="1:16" x14ac:dyDescent="0.25">
      <c r="A449" s="65"/>
      <c r="B449" s="64"/>
      <c r="C449" s="63"/>
      <c r="D449" s="63"/>
      <c r="E449" s="65"/>
      <c r="F449" s="63"/>
      <c r="G449" s="65"/>
      <c r="H449" s="63"/>
      <c r="I449" s="62"/>
      <c r="J449" s="62"/>
      <c r="K449" s="62"/>
      <c r="L449" s="62"/>
      <c r="M449" s="62"/>
      <c r="N449" s="62"/>
      <c r="O449" s="62"/>
      <c r="P449" s="62"/>
    </row>
    <row r="450" spans="1:16" x14ac:dyDescent="0.25">
      <c r="A450" s="65"/>
      <c r="B450" s="64"/>
      <c r="C450" s="63"/>
      <c r="D450" s="63"/>
      <c r="E450" s="65"/>
      <c r="F450" s="63"/>
      <c r="G450" s="65"/>
      <c r="H450" s="63"/>
      <c r="I450" s="62"/>
      <c r="J450" s="62"/>
      <c r="K450" s="62"/>
      <c r="L450" s="62"/>
      <c r="M450" s="62"/>
      <c r="N450" s="62"/>
      <c r="O450" s="62"/>
      <c r="P450" s="62"/>
    </row>
    <row r="451" spans="1:16" x14ac:dyDescent="0.25">
      <c r="A451" s="65"/>
      <c r="B451" s="64"/>
      <c r="C451" s="63"/>
      <c r="D451" s="63"/>
      <c r="E451" s="65"/>
      <c r="F451" s="63"/>
      <c r="G451" s="65"/>
      <c r="H451" s="63"/>
      <c r="I451" s="62"/>
      <c r="J451" s="62"/>
      <c r="K451" s="62"/>
      <c r="L451" s="62"/>
      <c r="M451" s="62"/>
      <c r="N451" s="62"/>
      <c r="O451" s="62"/>
      <c r="P451" s="62"/>
    </row>
    <row r="452" spans="1:16" x14ac:dyDescent="0.25">
      <c r="A452" s="65"/>
      <c r="B452" s="64"/>
      <c r="C452" s="63"/>
      <c r="D452" s="63"/>
      <c r="E452" s="65"/>
      <c r="F452" s="63"/>
      <c r="G452" s="65"/>
      <c r="H452" s="63"/>
      <c r="I452" s="62"/>
      <c r="J452" s="62"/>
      <c r="K452" s="62"/>
      <c r="L452" s="62"/>
      <c r="M452" s="62"/>
      <c r="N452" s="62"/>
      <c r="O452" s="62"/>
      <c r="P452" s="62"/>
    </row>
    <row r="453" spans="1:16" x14ac:dyDescent="0.25">
      <c r="A453" s="65"/>
      <c r="B453" s="64"/>
      <c r="C453" s="63"/>
      <c r="D453" s="63"/>
      <c r="E453" s="65"/>
      <c r="F453" s="63"/>
      <c r="G453" s="65"/>
      <c r="H453" s="63"/>
      <c r="I453" s="62"/>
      <c r="J453" s="62"/>
      <c r="K453" s="62"/>
      <c r="L453" s="62"/>
      <c r="M453" s="62"/>
      <c r="N453" s="62"/>
      <c r="O453" s="62"/>
      <c r="P453" s="62"/>
    </row>
    <row r="454" spans="1:16" x14ac:dyDescent="0.25">
      <c r="A454" s="65"/>
      <c r="B454" s="64"/>
      <c r="C454" s="63"/>
      <c r="D454" s="63"/>
      <c r="E454" s="65"/>
      <c r="F454" s="63"/>
      <c r="G454" s="65"/>
      <c r="H454" s="63"/>
      <c r="I454" s="62"/>
      <c r="J454" s="62"/>
      <c r="K454" s="62"/>
      <c r="L454" s="62"/>
      <c r="M454" s="62"/>
      <c r="N454" s="62"/>
      <c r="O454" s="62"/>
      <c r="P454" s="62"/>
    </row>
    <row r="455" spans="1:16" x14ac:dyDescent="0.25">
      <c r="A455" s="65"/>
      <c r="B455" s="64"/>
      <c r="C455" s="63"/>
      <c r="D455" s="63"/>
      <c r="E455" s="65"/>
      <c r="F455" s="63"/>
      <c r="G455" s="65"/>
      <c r="H455" s="63"/>
      <c r="I455" s="62"/>
      <c r="J455" s="62"/>
      <c r="K455" s="62"/>
      <c r="L455" s="62"/>
      <c r="M455" s="62"/>
      <c r="N455" s="62"/>
      <c r="O455" s="62"/>
      <c r="P455" s="62"/>
    </row>
    <row r="456" spans="1:16" x14ac:dyDescent="0.25">
      <c r="A456" s="65"/>
      <c r="B456" s="64"/>
      <c r="C456" s="63"/>
      <c r="D456" s="63"/>
      <c r="E456" s="65"/>
      <c r="F456" s="63"/>
      <c r="G456" s="65"/>
      <c r="H456" s="63"/>
      <c r="I456" s="62"/>
      <c r="J456" s="62"/>
      <c r="K456" s="62"/>
      <c r="L456" s="62"/>
      <c r="M456" s="62"/>
      <c r="N456" s="62"/>
      <c r="O456" s="62"/>
      <c r="P456" s="62"/>
    </row>
    <row r="457" spans="1:16" x14ac:dyDescent="0.25">
      <c r="A457" s="65"/>
      <c r="B457" s="64"/>
      <c r="C457" s="63"/>
      <c r="D457" s="63"/>
      <c r="E457" s="65"/>
      <c r="F457" s="63"/>
      <c r="G457" s="65"/>
      <c r="H457" s="63"/>
      <c r="I457" s="62"/>
      <c r="J457" s="62"/>
      <c r="K457" s="62"/>
      <c r="L457" s="62"/>
      <c r="M457" s="62"/>
      <c r="N457" s="62"/>
      <c r="O457" s="62"/>
      <c r="P457" s="62"/>
    </row>
    <row r="458" spans="1:16" x14ac:dyDescent="0.25">
      <c r="A458" s="65"/>
      <c r="B458" s="64"/>
      <c r="C458" s="63"/>
      <c r="D458" s="63"/>
      <c r="E458" s="65"/>
      <c r="F458" s="63"/>
      <c r="G458" s="65"/>
      <c r="H458" s="63"/>
      <c r="I458" s="62"/>
      <c r="J458" s="62"/>
      <c r="K458" s="62"/>
      <c r="L458" s="62"/>
      <c r="M458" s="62"/>
      <c r="N458" s="62"/>
      <c r="O458" s="62"/>
      <c r="P458" s="62"/>
    </row>
    <row r="459" spans="1:16" x14ac:dyDescent="0.25">
      <c r="A459" s="65"/>
      <c r="B459" s="64"/>
      <c r="C459" s="63"/>
      <c r="D459" s="63"/>
      <c r="E459" s="65"/>
      <c r="F459" s="63"/>
      <c r="G459" s="65"/>
      <c r="H459" s="63"/>
      <c r="I459" s="62"/>
      <c r="J459" s="62"/>
      <c r="K459" s="62"/>
      <c r="L459" s="62"/>
      <c r="M459" s="62"/>
      <c r="N459" s="62"/>
      <c r="O459" s="62"/>
      <c r="P459" s="62"/>
    </row>
    <row r="460" spans="1:16" x14ac:dyDescent="0.25">
      <c r="A460" s="65"/>
      <c r="B460" s="64"/>
      <c r="C460" s="63"/>
      <c r="D460" s="63"/>
      <c r="E460" s="65"/>
      <c r="F460" s="63"/>
      <c r="G460" s="65"/>
      <c r="H460" s="63"/>
      <c r="I460" s="62"/>
      <c r="J460" s="62"/>
      <c r="K460" s="62"/>
      <c r="L460" s="62"/>
      <c r="M460" s="62"/>
      <c r="N460" s="62"/>
      <c r="O460" s="62"/>
      <c r="P460" s="62"/>
    </row>
    <row r="461" spans="1:16" x14ac:dyDescent="0.25">
      <c r="A461" s="65"/>
      <c r="B461" s="64"/>
      <c r="C461" s="63"/>
      <c r="D461" s="63"/>
      <c r="E461" s="65"/>
      <c r="F461" s="63"/>
      <c r="G461" s="65"/>
      <c r="H461" s="63"/>
      <c r="I461" s="62"/>
      <c r="J461" s="62"/>
      <c r="K461" s="62"/>
      <c r="L461" s="62"/>
      <c r="M461" s="62"/>
      <c r="N461" s="62"/>
      <c r="O461" s="62"/>
      <c r="P461" s="62"/>
    </row>
    <row r="462" spans="1:16" x14ac:dyDescent="0.25">
      <c r="A462" s="65"/>
      <c r="B462" s="64"/>
      <c r="C462" s="63"/>
      <c r="D462" s="63"/>
      <c r="E462" s="65"/>
      <c r="F462" s="63"/>
      <c r="G462" s="65"/>
      <c r="H462" s="63"/>
      <c r="I462" s="62"/>
      <c r="J462" s="62"/>
      <c r="K462" s="62"/>
      <c r="L462" s="62"/>
      <c r="M462" s="62"/>
      <c r="N462" s="62"/>
      <c r="O462" s="62"/>
      <c r="P462" s="62"/>
    </row>
    <row r="463" spans="1:16" x14ac:dyDescent="0.25">
      <c r="A463" s="65"/>
      <c r="B463" s="64"/>
      <c r="C463" s="63"/>
      <c r="D463" s="63"/>
      <c r="E463" s="65"/>
      <c r="F463" s="63"/>
      <c r="G463" s="65"/>
      <c r="H463" s="63"/>
      <c r="I463" s="62"/>
      <c r="J463" s="62"/>
      <c r="K463" s="62"/>
      <c r="L463" s="62"/>
      <c r="M463" s="62"/>
      <c r="N463" s="62"/>
      <c r="O463" s="62"/>
      <c r="P463" s="62"/>
    </row>
    <row r="464" spans="1:16" x14ac:dyDescent="0.25">
      <c r="A464" s="65"/>
      <c r="B464" s="87"/>
      <c r="C464" s="73"/>
      <c r="D464" s="63"/>
      <c r="E464" s="65"/>
      <c r="F464" s="63"/>
      <c r="G464" s="65"/>
      <c r="H464" s="63"/>
      <c r="I464" s="62"/>
      <c r="J464" s="62"/>
      <c r="K464" s="62"/>
      <c r="L464" s="62"/>
      <c r="M464" s="62"/>
      <c r="N464" s="62"/>
      <c r="O464" s="62"/>
      <c r="P464" s="62"/>
    </row>
    <row r="465" spans="1:16" x14ac:dyDescent="0.25">
      <c r="A465" s="65"/>
      <c r="B465" s="88"/>
      <c r="C465" s="70"/>
      <c r="D465" s="63"/>
      <c r="E465" s="65"/>
      <c r="F465" s="63"/>
      <c r="G465" s="65"/>
      <c r="H465" s="63"/>
      <c r="I465" s="62"/>
      <c r="J465" s="62"/>
      <c r="K465" s="62"/>
      <c r="L465" s="62"/>
      <c r="M465" s="62"/>
      <c r="N465" s="62"/>
      <c r="O465" s="62"/>
      <c r="P465" s="62"/>
    </row>
    <row r="466" spans="1:16" x14ac:dyDescent="0.25">
      <c r="A466" s="65"/>
      <c r="B466" s="88"/>
      <c r="C466" s="73"/>
      <c r="D466" s="63"/>
      <c r="E466" s="65"/>
      <c r="F466" s="63"/>
      <c r="G466" s="65"/>
      <c r="H466" s="63"/>
      <c r="I466" s="62"/>
      <c r="J466" s="62"/>
      <c r="K466" s="62"/>
      <c r="L466" s="62"/>
      <c r="M466" s="62"/>
      <c r="N466" s="62"/>
      <c r="O466" s="62"/>
      <c r="P466" s="62"/>
    </row>
    <row r="467" spans="1:16" x14ac:dyDescent="0.25">
      <c r="A467" s="65"/>
      <c r="B467" s="88"/>
      <c r="C467" s="70"/>
      <c r="D467" s="63"/>
      <c r="E467" s="65"/>
      <c r="F467" s="63"/>
      <c r="G467" s="65"/>
      <c r="H467" s="63"/>
      <c r="I467" s="62"/>
      <c r="J467" s="62"/>
      <c r="K467" s="62"/>
      <c r="L467" s="62"/>
      <c r="M467" s="62"/>
      <c r="N467" s="62"/>
      <c r="O467" s="62"/>
      <c r="P467" s="62"/>
    </row>
    <row r="468" spans="1:16" x14ac:dyDescent="0.25">
      <c r="A468" s="65"/>
      <c r="B468" s="88"/>
      <c r="C468" s="70"/>
      <c r="D468" s="63"/>
      <c r="E468" s="65"/>
      <c r="F468" s="63"/>
      <c r="G468" s="65"/>
      <c r="H468" s="63"/>
      <c r="I468" s="62"/>
      <c r="J468" s="62"/>
      <c r="K468" s="62"/>
      <c r="L468" s="62"/>
      <c r="M468" s="62"/>
      <c r="N468" s="62"/>
      <c r="O468" s="62"/>
      <c r="P468" s="62"/>
    </row>
    <row r="469" spans="1:16" x14ac:dyDescent="0.25">
      <c r="A469" s="65"/>
      <c r="B469" s="69"/>
      <c r="C469" s="70"/>
      <c r="D469" s="63"/>
      <c r="E469" s="65"/>
      <c r="F469" s="63"/>
      <c r="G469" s="65"/>
      <c r="H469" s="63"/>
      <c r="I469" s="62"/>
      <c r="J469" s="62"/>
      <c r="K469" s="62"/>
      <c r="L469" s="62"/>
      <c r="M469" s="62"/>
      <c r="N469" s="62"/>
      <c r="O469" s="62"/>
      <c r="P469" s="62"/>
    </row>
    <row r="470" spans="1:16" x14ac:dyDescent="0.25">
      <c r="A470" s="65"/>
      <c r="B470" s="69"/>
      <c r="C470" s="73"/>
      <c r="D470" s="63"/>
      <c r="E470" s="65"/>
      <c r="F470" s="63"/>
      <c r="G470" s="65"/>
      <c r="H470" s="63"/>
      <c r="I470" s="62"/>
      <c r="J470" s="62"/>
      <c r="K470" s="62"/>
      <c r="L470" s="62"/>
      <c r="M470" s="62"/>
      <c r="N470" s="62"/>
      <c r="O470" s="62"/>
      <c r="P470" s="62"/>
    </row>
    <row r="471" spans="1:16" x14ac:dyDescent="0.25">
      <c r="A471" s="65"/>
      <c r="B471" s="64"/>
      <c r="C471" s="63"/>
      <c r="D471" s="63"/>
      <c r="E471" s="65"/>
      <c r="F471" s="63"/>
      <c r="G471" s="65"/>
      <c r="H471" s="63"/>
      <c r="I471" s="62"/>
      <c r="J471" s="62"/>
      <c r="K471" s="62"/>
      <c r="L471" s="62"/>
      <c r="M471" s="62"/>
      <c r="N471" s="62"/>
      <c r="O471" s="62"/>
      <c r="P471" s="62"/>
    </row>
    <row r="472" spans="1:16" x14ac:dyDescent="0.25">
      <c r="A472" s="65"/>
      <c r="B472" s="64"/>
      <c r="C472" s="63"/>
      <c r="D472" s="63"/>
      <c r="E472" s="65"/>
      <c r="F472" s="63"/>
      <c r="G472" s="65"/>
      <c r="H472" s="63"/>
      <c r="I472" s="62"/>
      <c r="J472" s="62"/>
      <c r="K472" s="62"/>
      <c r="L472" s="62"/>
      <c r="M472" s="62"/>
      <c r="N472" s="62"/>
      <c r="O472" s="62"/>
      <c r="P472" s="62"/>
    </row>
    <row r="473" spans="1:16" x14ac:dyDescent="0.25">
      <c r="A473" s="65"/>
      <c r="B473" s="66"/>
      <c r="C473" s="63"/>
      <c r="D473" s="63"/>
      <c r="E473" s="65"/>
      <c r="F473" s="63"/>
      <c r="G473" s="65"/>
      <c r="H473" s="63"/>
      <c r="I473" s="62"/>
      <c r="J473" s="62"/>
      <c r="K473" s="62"/>
      <c r="L473" s="62"/>
      <c r="M473" s="62"/>
      <c r="N473" s="62"/>
      <c r="O473" s="62"/>
      <c r="P473" s="62"/>
    </row>
    <row r="474" spans="1:16" x14ac:dyDescent="0.25">
      <c r="A474" s="65"/>
      <c r="B474" s="64"/>
      <c r="C474" s="63"/>
      <c r="D474" s="63"/>
      <c r="E474" s="65"/>
      <c r="F474" s="63"/>
      <c r="G474" s="65"/>
      <c r="H474" s="63"/>
      <c r="I474" s="62"/>
      <c r="J474" s="62"/>
      <c r="K474" s="62"/>
      <c r="L474" s="62"/>
      <c r="M474" s="62"/>
      <c r="N474" s="62"/>
      <c r="O474" s="62"/>
      <c r="P474" s="62"/>
    </row>
    <row r="475" spans="1:16" x14ac:dyDescent="0.25">
      <c r="A475" s="65"/>
      <c r="B475" s="64"/>
      <c r="C475" s="63"/>
      <c r="D475" s="63"/>
      <c r="E475" s="65"/>
      <c r="F475" s="63"/>
      <c r="G475" s="65"/>
      <c r="H475" s="63"/>
      <c r="I475" s="62"/>
      <c r="J475" s="62"/>
      <c r="K475" s="62"/>
      <c r="L475" s="62"/>
      <c r="M475" s="62"/>
      <c r="N475" s="62"/>
      <c r="O475" s="62"/>
      <c r="P475" s="62"/>
    </row>
    <row r="476" spans="1:16" x14ac:dyDescent="0.25">
      <c r="A476" s="65"/>
      <c r="B476" s="64"/>
      <c r="C476" s="63"/>
      <c r="D476" s="63"/>
      <c r="E476" s="65"/>
      <c r="F476" s="63"/>
      <c r="G476" s="65"/>
      <c r="H476" s="63"/>
      <c r="I476" s="62"/>
      <c r="J476" s="62"/>
      <c r="K476" s="62"/>
      <c r="L476" s="62"/>
      <c r="M476" s="62"/>
      <c r="N476" s="62"/>
      <c r="O476" s="62"/>
      <c r="P476" s="62"/>
    </row>
    <row r="477" spans="1:16" x14ac:dyDescent="0.25">
      <c r="A477" s="65"/>
      <c r="B477" s="64"/>
      <c r="C477" s="63"/>
      <c r="D477" s="63"/>
      <c r="E477" s="65"/>
      <c r="F477" s="63"/>
      <c r="G477" s="65"/>
      <c r="H477" s="63"/>
      <c r="I477" s="62"/>
      <c r="J477" s="62"/>
      <c r="K477" s="62"/>
      <c r="L477" s="62"/>
      <c r="M477" s="62"/>
      <c r="N477" s="62"/>
      <c r="O477" s="62"/>
      <c r="P477" s="62"/>
    </row>
    <row r="478" spans="1:16" x14ac:dyDescent="0.25">
      <c r="A478" s="65"/>
      <c r="B478" s="64"/>
      <c r="C478" s="63"/>
      <c r="D478" s="63"/>
      <c r="E478" s="65"/>
      <c r="F478" s="63"/>
      <c r="G478" s="65"/>
      <c r="H478" s="63"/>
      <c r="I478" s="62"/>
      <c r="J478" s="62"/>
      <c r="K478" s="62"/>
      <c r="L478" s="62"/>
      <c r="M478" s="62"/>
      <c r="N478" s="62"/>
      <c r="O478" s="62"/>
      <c r="P478" s="62"/>
    </row>
    <row r="479" spans="1:16" x14ac:dyDescent="0.25">
      <c r="A479" s="65"/>
      <c r="B479" s="64"/>
      <c r="C479" s="63"/>
      <c r="D479" s="63"/>
      <c r="E479" s="65"/>
      <c r="F479" s="63"/>
      <c r="G479" s="65"/>
      <c r="H479" s="63"/>
      <c r="I479" s="62"/>
      <c r="J479" s="62"/>
      <c r="K479" s="62"/>
      <c r="L479" s="62"/>
      <c r="M479" s="62"/>
      <c r="N479" s="62"/>
      <c r="O479" s="62"/>
      <c r="P479" s="62"/>
    </row>
    <row r="480" spans="1:16" x14ac:dyDescent="0.25">
      <c r="A480" s="65"/>
      <c r="B480" s="64"/>
      <c r="C480" s="63"/>
      <c r="D480" s="63"/>
      <c r="E480" s="65"/>
      <c r="F480" s="63"/>
      <c r="G480" s="65"/>
      <c r="H480" s="63"/>
      <c r="I480" s="62"/>
      <c r="J480" s="62"/>
      <c r="K480" s="62"/>
      <c r="L480" s="62"/>
      <c r="M480" s="62"/>
      <c r="N480" s="62"/>
      <c r="O480" s="62"/>
      <c r="P480" s="62"/>
    </row>
    <row r="481" spans="1:16" x14ac:dyDescent="0.25">
      <c r="A481" s="65"/>
      <c r="B481" s="64"/>
      <c r="C481" s="63"/>
      <c r="D481" s="63"/>
      <c r="E481" s="65"/>
      <c r="F481" s="63"/>
      <c r="G481" s="65"/>
      <c r="H481" s="63"/>
      <c r="I481" s="62"/>
      <c r="J481" s="62"/>
      <c r="K481" s="62"/>
      <c r="L481" s="62"/>
      <c r="M481" s="62"/>
      <c r="N481" s="62"/>
      <c r="O481" s="62"/>
      <c r="P481" s="62"/>
    </row>
    <row r="482" spans="1:16" x14ac:dyDescent="0.25">
      <c r="A482" s="65"/>
      <c r="B482" s="64"/>
      <c r="C482" s="63"/>
      <c r="D482" s="63"/>
      <c r="E482" s="65"/>
      <c r="F482" s="63"/>
      <c r="G482" s="65"/>
      <c r="H482" s="63"/>
      <c r="I482" s="62"/>
      <c r="J482" s="62"/>
      <c r="K482" s="62"/>
      <c r="L482" s="62"/>
      <c r="M482" s="62"/>
      <c r="N482" s="62"/>
      <c r="O482" s="62"/>
      <c r="P482" s="62"/>
    </row>
    <row r="483" spans="1:16" x14ac:dyDescent="0.25">
      <c r="A483" s="65"/>
      <c r="B483" s="64"/>
      <c r="C483" s="63"/>
      <c r="D483" s="63"/>
      <c r="E483" s="65"/>
      <c r="F483" s="63"/>
      <c r="G483" s="65"/>
      <c r="H483" s="63"/>
      <c r="I483" s="62"/>
      <c r="J483" s="62"/>
      <c r="K483" s="62"/>
      <c r="L483" s="62"/>
      <c r="M483" s="62"/>
      <c r="N483" s="62"/>
      <c r="O483" s="62"/>
      <c r="P483" s="62"/>
    </row>
    <row r="484" spans="1:16" x14ac:dyDescent="0.25">
      <c r="A484" s="65"/>
      <c r="B484" s="64"/>
      <c r="C484" s="63"/>
      <c r="D484" s="63"/>
      <c r="E484" s="65"/>
      <c r="F484" s="63"/>
      <c r="G484" s="65"/>
      <c r="H484" s="63"/>
      <c r="I484" s="62"/>
      <c r="J484" s="62"/>
      <c r="K484" s="62"/>
      <c r="L484" s="62"/>
      <c r="M484" s="62"/>
      <c r="N484" s="62"/>
      <c r="O484" s="62"/>
      <c r="P484" s="62"/>
    </row>
    <row r="485" spans="1:16" x14ac:dyDescent="0.25">
      <c r="A485" s="65"/>
      <c r="B485" s="64"/>
      <c r="C485" s="63"/>
      <c r="D485" s="63"/>
      <c r="E485" s="65"/>
      <c r="F485" s="63"/>
      <c r="G485" s="65"/>
      <c r="H485" s="63"/>
      <c r="I485" s="62"/>
      <c r="J485" s="62"/>
      <c r="K485" s="62"/>
      <c r="L485" s="62"/>
      <c r="M485" s="62"/>
      <c r="N485" s="62"/>
      <c r="O485" s="62"/>
      <c r="P485" s="62"/>
    </row>
    <row r="486" spans="1:16" x14ac:dyDescent="0.25">
      <c r="A486" s="65"/>
      <c r="B486" s="64"/>
      <c r="C486" s="63"/>
      <c r="D486" s="63"/>
      <c r="E486" s="65"/>
      <c r="F486" s="63"/>
      <c r="G486" s="65"/>
      <c r="H486" s="63"/>
      <c r="I486" s="62"/>
      <c r="J486" s="62"/>
      <c r="K486" s="62"/>
      <c r="L486" s="62"/>
      <c r="M486" s="62"/>
      <c r="N486" s="62"/>
      <c r="O486" s="62"/>
      <c r="P486" s="62"/>
    </row>
    <row r="487" spans="1:16" x14ac:dyDescent="0.25">
      <c r="A487" s="65"/>
      <c r="B487" s="64"/>
      <c r="C487" s="63"/>
      <c r="D487" s="63"/>
      <c r="E487" s="65"/>
      <c r="F487" s="63"/>
      <c r="G487" s="65"/>
      <c r="H487" s="63"/>
      <c r="I487" s="62"/>
      <c r="J487" s="62"/>
      <c r="K487" s="62"/>
      <c r="L487" s="62"/>
      <c r="M487" s="62"/>
      <c r="N487" s="62"/>
      <c r="O487" s="62"/>
      <c r="P487" s="62"/>
    </row>
    <row r="488" spans="1:16" x14ac:dyDescent="0.25">
      <c r="A488" s="65"/>
      <c r="B488" s="64"/>
      <c r="C488" s="63"/>
      <c r="D488" s="63"/>
      <c r="E488" s="65"/>
      <c r="F488" s="63"/>
      <c r="G488" s="65"/>
      <c r="H488" s="63"/>
      <c r="I488" s="62"/>
      <c r="J488" s="62"/>
      <c r="K488" s="62"/>
      <c r="L488" s="62"/>
      <c r="M488" s="62"/>
      <c r="N488" s="62"/>
      <c r="O488" s="62"/>
      <c r="P488" s="62"/>
    </row>
    <row r="489" spans="1:16" x14ac:dyDescent="0.25">
      <c r="A489" s="65"/>
      <c r="B489" s="64"/>
      <c r="C489" s="63"/>
      <c r="D489" s="63"/>
      <c r="E489" s="65"/>
      <c r="F489" s="63"/>
      <c r="G489" s="65"/>
      <c r="H489" s="63"/>
      <c r="I489" s="62"/>
      <c r="J489" s="62"/>
      <c r="K489" s="62"/>
      <c r="L489" s="62"/>
      <c r="M489" s="62"/>
      <c r="N489" s="62"/>
      <c r="O489" s="62"/>
      <c r="P489" s="62"/>
    </row>
    <row r="490" spans="1:16" x14ac:dyDescent="0.25">
      <c r="A490" s="65"/>
      <c r="B490" s="64"/>
      <c r="C490" s="63"/>
      <c r="D490" s="63"/>
      <c r="E490" s="65"/>
      <c r="F490" s="63"/>
      <c r="G490" s="65"/>
      <c r="H490" s="63"/>
      <c r="I490" s="62"/>
      <c r="J490" s="62"/>
      <c r="K490" s="62"/>
      <c r="L490" s="62"/>
      <c r="M490" s="62"/>
      <c r="N490" s="62"/>
      <c r="O490" s="62"/>
      <c r="P490" s="62"/>
    </row>
    <row r="491" spans="1:16" x14ac:dyDescent="0.25">
      <c r="A491" s="65"/>
      <c r="B491" s="64"/>
      <c r="C491" s="63"/>
      <c r="D491" s="63"/>
      <c r="E491" s="65"/>
      <c r="F491" s="63"/>
      <c r="G491" s="65"/>
      <c r="H491" s="63"/>
      <c r="I491" s="62"/>
      <c r="J491" s="62"/>
      <c r="K491" s="62"/>
      <c r="L491" s="62"/>
      <c r="M491" s="62"/>
      <c r="N491" s="62"/>
      <c r="O491" s="62"/>
      <c r="P491" s="62"/>
    </row>
    <row r="492" spans="1:16" x14ac:dyDescent="0.25">
      <c r="A492" s="65"/>
      <c r="B492" s="64"/>
      <c r="C492" s="63"/>
      <c r="D492" s="63"/>
      <c r="E492" s="65"/>
      <c r="F492" s="63"/>
      <c r="G492" s="65"/>
      <c r="H492" s="63"/>
      <c r="I492" s="62"/>
      <c r="J492" s="62"/>
      <c r="K492" s="62"/>
      <c r="L492" s="62"/>
      <c r="M492" s="62"/>
      <c r="N492" s="62"/>
      <c r="O492" s="62"/>
      <c r="P492" s="62"/>
    </row>
    <row r="493" spans="1:16" x14ac:dyDescent="0.25">
      <c r="A493" s="65"/>
      <c r="B493" s="66"/>
      <c r="C493" s="63"/>
      <c r="D493" s="63"/>
      <c r="E493" s="65"/>
      <c r="F493" s="63"/>
      <c r="G493" s="65"/>
      <c r="H493" s="63"/>
      <c r="I493" s="62"/>
      <c r="J493" s="62"/>
      <c r="K493" s="62"/>
      <c r="L493" s="62"/>
      <c r="M493" s="62"/>
      <c r="N493" s="62"/>
      <c r="O493" s="62"/>
      <c r="P493" s="62"/>
    </row>
    <row r="494" spans="1:16" x14ac:dyDescent="0.25">
      <c r="A494" s="65"/>
      <c r="B494" s="64"/>
      <c r="C494" s="63"/>
      <c r="D494" s="63"/>
      <c r="E494" s="65"/>
      <c r="F494" s="63"/>
      <c r="G494" s="65"/>
      <c r="H494" s="63"/>
      <c r="I494" s="62"/>
      <c r="J494" s="62"/>
      <c r="K494" s="62"/>
      <c r="L494" s="62"/>
      <c r="M494" s="62"/>
      <c r="N494" s="62"/>
      <c r="O494" s="62"/>
      <c r="P494" s="62"/>
    </row>
    <row r="495" spans="1:16" x14ac:dyDescent="0.25">
      <c r="A495" s="65"/>
      <c r="B495" s="64"/>
      <c r="C495" s="63"/>
      <c r="D495" s="63"/>
      <c r="E495" s="65"/>
      <c r="F495" s="63"/>
      <c r="G495" s="65"/>
      <c r="H495" s="63"/>
      <c r="I495" s="62"/>
      <c r="J495" s="62"/>
      <c r="K495" s="62"/>
      <c r="L495" s="62"/>
      <c r="M495" s="62"/>
      <c r="N495" s="62"/>
      <c r="O495" s="62"/>
      <c r="P495" s="62"/>
    </row>
    <row r="496" spans="1:16" x14ac:dyDescent="0.25">
      <c r="A496" s="65"/>
      <c r="B496" s="64"/>
      <c r="C496" s="63"/>
      <c r="D496" s="63"/>
      <c r="E496" s="65"/>
      <c r="F496" s="63"/>
      <c r="G496" s="65"/>
      <c r="H496" s="63"/>
      <c r="I496" s="62"/>
      <c r="J496" s="62"/>
      <c r="K496" s="62"/>
      <c r="L496" s="62"/>
      <c r="M496" s="62"/>
      <c r="N496" s="62"/>
      <c r="O496" s="62"/>
      <c r="P496" s="62"/>
    </row>
    <row r="497" spans="1:16" x14ac:dyDescent="0.25">
      <c r="A497" s="65"/>
      <c r="B497" s="64"/>
      <c r="C497" s="63"/>
      <c r="D497" s="63"/>
      <c r="E497" s="65"/>
      <c r="F497" s="63"/>
      <c r="G497" s="65"/>
      <c r="H497" s="63"/>
      <c r="I497" s="62"/>
      <c r="J497" s="62"/>
      <c r="K497" s="62"/>
      <c r="L497" s="62"/>
      <c r="M497" s="62"/>
      <c r="N497" s="62"/>
      <c r="O497" s="62"/>
      <c r="P497" s="62"/>
    </row>
    <row r="498" spans="1:16" x14ac:dyDescent="0.25">
      <c r="A498" s="65"/>
      <c r="B498" s="64"/>
      <c r="C498" s="63"/>
      <c r="D498" s="63"/>
      <c r="E498" s="65"/>
      <c r="F498" s="63"/>
      <c r="G498" s="65"/>
      <c r="H498" s="63"/>
      <c r="I498" s="62"/>
      <c r="J498" s="62"/>
      <c r="K498" s="62"/>
      <c r="L498" s="62"/>
      <c r="M498" s="62"/>
      <c r="N498" s="62"/>
      <c r="O498" s="62"/>
      <c r="P498" s="62"/>
    </row>
    <row r="499" spans="1:16" x14ac:dyDescent="0.25">
      <c r="A499" s="65"/>
      <c r="B499" s="64"/>
      <c r="C499" s="63"/>
      <c r="D499" s="63"/>
      <c r="E499" s="65"/>
      <c r="F499" s="63"/>
      <c r="G499" s="65"/>
      <c r="H499" s="63"/>
      <c r="I499" s="62"/>
      <c r="J499" s="62"/>
      <c r="K499" s="62"/>
      <c r="L499" s="62"/>
      <c r="M499" s="62"/>
      <c r="N499" s="62"/>
      <c r="O499" s="62"/>
      <c r="P499" s="62"/>
    </row>
    <row r="500" spans="1:16" x14ac:dyDescent="0.25">
      <c r="A500" s="65"/>
      <c r="B500" s="64"/>
      <c r="C500" s="63"/>
      <c r="D500" s="63"/>
      <c r="E500" s="65"/>
      <c r="F500" s="63"/>
      <c r="G500" s="65"/>
      <c r="H500" s="63"/>
      <c r="I500" s="62"/>
      <c r="J500" s="62"/>
      <c r="K500" s="62"/>
      <c r="L500" s="62"/>
      <c r="M500" s="62"/>
      <c r="N500" s="62"/>
      <c r="O500" s="62"/>
      <c r="P500" s="62"/>
    </row>
    <row r="501" spans="1:16" x14ac:dyDescent="0.25">
      <c r="A501" s="65"/>
      <c r="B501" s="64"/>
      <c r="C501" s="63"/>
      <c r="D501" s="63"/>
      <c r="E501" s="65"/>
      <c r="F501" s="63"/>
      <c r="G501" s="65"/>
      <c r="H501" s="63"/>
      <c r="I501" s="62"/>
      <c r="J501" s="62"/>
      <c r="K501" s="62"/>
      <c r="L501" s="62"/>
      <c r="M501" s="62"/>
      <c r="N501" s="62"/>
      <c r="O501" s="62"/>
      <c r="P501" s="62"/>
    </row>
    <row r="502" spans="1:16" x14ac:dyDescent="0.25">
      <c r="A502" s="65"/>
      <c r="B502" s="64"/>
      <c r="C502" s="63"/>
      <c r="D502" s="63"/>
      <c r="E502" s="65"/>
      <c r="F502" s="63"/>
      <c r="G502" s="65"/>
      <c r="H502" s="63"/>
      <c r="I502" s="62"/>
      <c r="J502" s="62"/>
      <c r="K502" s="62"/>
      <c r="L502" s="62"/>
      <c r="M502" s="62"/>
      <c r="N502" s="62"/>
      <c r="O502" s="62"/>
      <c r="P502" s="62"/>
    </row>
    <row r="503" spans="1:16" x14ac:dyDescent="0.25">
      <c r="A503" s="65"/>
      <c r="B503" s="64"/>
      <c r="C503" s="63"/>
      <c r="D503" s="63"/>
      <c r="E503" s="65"/>
      <c r="F503" s="63"/>
      <c r="G503" s="65"/>
      <c r="H503" s="63"/>
      <c r="I503" s="62"/>
      <c r="J503" s="62"/>
      <c r="K503" s="62"/>
      <c r="L503" s="62"/>
      <c r="M503" s="62"/>
      <c r="N503" s="62"/>
      <c r="O503" s="62"/>
      <c r="P503" s="62"/>
    </row>
    <row r="504" spans="1:16" x14ac:dyDescent="0.25">
      <c r="A504" s="65"/>
      <c r="B504" s="64"/>
      <c r="C504" s="63"/>
      <c r="D504" s="63"/>
      <c r="E504" s="65"/>
      <c r="F504" s="63"/>
      <c r="G504" s="65"/>
      <c r="H504" s="63"/>
      <c r="I504" s="62"/>
      <c r="J504" s="62"/>
      <c r="K504" s="62"/>
      <c r="L504" s="62"/>
      <c r="M504" s="62"/>
      <c r="N504" s="62"/>
      <c r="O504" s="62"/>
      <c r="P504" s="62"/>
    </row>
    <row r="505" spans="1:16" x14ac:dyDescent="0.25">
      <c r="A505" s="65"/>
      <c r="B505" s="64"/>
      <c r="C505" s="63"/>
      <c r="D505" s="63"/>
      <c r="E505" s="65"/>
      <c r="F505" s="63"/>
      <c r="G505" s="65"/>
      <c r="H505" s="63"/>
      <c r="I505" s="62"/>
      <c r="J505" s="62"/>
      <c r="K505" s="62"/>
      <c r="L505" s="62"/>
      <c r="M505" s="62"/>
      <c r="N505" s="62"/>
      <c r="O505" s="62"/>
      <c r="P505" s="62"/>
    </row>
    <row r="506" spans="1:16" x14ac:dyDescent="0.25">
      <c r="A506" s="65"/>
      <c r="B506" s="64"/>
      <c r="C506" s="63"/>
      <c r="D506" s="63"/>
      <c r="E506" s="65"/>
      <c r="F506" s="63"/>
      <c r="G506" s="65"/>
      <c r="H506" s="63"/>
      <c r="I506" s="62"/>
      <c r="J506" s="62"/>
      <c r="K506" s="62"/>
      <c r="L506" s="62"/>
      <c r="M506" s="62"/>
      <c r="N506" s="62"/>
      <c r="O506" s="62"/>
      <c r="P506" s="62"/>
    </row>
    <row r="507" spans="1:16" x14ac:dyDescent="0.25">
      <c r="A507" s="65"/>
      <c r="B507" s="64"/>
      <c r="C507" s="63"/>
      <c r="D507" s="63"/>
      <c r="E507" s="65"/>
      <c r="F507" s="63"/>
      <c r="G507" s="65"/>
      <c r="H507" s="63"/>
      <c r="I507" s="62"/>
      <c r="J507" s="62"/>
      <c r="K507" s="62"/>
      <c r="L507" s="62"/>
      <c r="M507" s="62"/>
      <c r="N507" s="62"/>
      <c r="O507" s="62"/>
      <c r="P507" s="62"/>
    </row>
    <row r="508" spans="1:16" x14ac:dyDescent="0.25">
      <c r="A508" s="65"/>
      <c r="B508" s="64"/>
      <c r="C508" s="63"/>
      <c r="D508" s="63"/>
      <c r="E508" s="65"/>
      <c r="F508" s="63"/>
      <c r="G508" s="65"/>
      <c r="H508" s="63"/>
      <c r="I508" s="62"/>
      <c r="J508" s="62"/>
      <c r="K508" s="62"/>
      <c r="L508" s="62"/>
      <c r="M508" s="62"/>
      <c r="N508" s="62"/>
      <c r="O508" s="62"/>
      <c r="P508" s="62"/>
    </row>
    <row r="509" spans="1:16" x14ac:dyDescent="0.25">
      <c r="A509" s="65"/>
      <c r="B509" s="64"/>
      <c r="C509" s="63"/>
      <c r="D509" s="63"/>
      <c r="E509" s="65"/>
      <c r="F509" s="63"/>
      <c r="G509" s="65"/>
      <c r="H509" s="63"/>
      <c r="I509" s="62"/>
      <c r="J509" s="62"/>
      <c r="K509" s="62"/>
      <c r="L509" s="62"/>
      <c r="M509" s="62"/>
      <c r="N509" s="62"/>
      <c r="O509" s="62"/>
      <c r="P509" s="62"/>
    </row>
    <row r="510" spans="1:16" x14ac:dyDescent="0.25">
      <c r="A510" s="65"/>
      <c r="B510" s="64"/>
      <c r="C510" s="63"/>
      <c r="D510" s="63"/>
      <c r="E510" s="65"/>
      <c r="F510" s="63"/>
      <c r="G510" s="65"/>
      <c r="H510" s="63"/>
      <c r="I510" s="62"/>
      <c r="J510" s="62"/>
      <c r="K510" s="62"/>
      <c r="L510" s="62"/>
      <c r="M510" s="62"/>
      <c r="N510" s="62"/>
      <c r="O510" s="62"/>
      <c r="P510" s="62"/>
    </row>
    <row r="511" spans="1:16" x14ac:dyDescent="0.25">
      <c r="A511" s="65"/>
      <c r="B511" s="64"/>
      <c r="C511" s="63"/>
      <c r="D511" s="63"/>
      <c r="E511" s="65"/>
      <c r="F511" s="63"/>
      <c r="G511" s="65"/>
      <c r="H511" s="63"/>
      <c r="I511" s="62"/>
      <c r="J511" s="62"/>
      <c r="K511" s="62"/>
      <c r="L511" s="62"/>
      <c r="M511" s="62"/>
      <c r="N511" s="62"/>
      <c r="O511" s="62"/>
      <c r="P511" s="62"/>
    </row>
    <row r="512" spans="1:16" x14ac:dyDescent="0.25">
      <c r="A512" s="65"/>
      <c r="B512" s="64"/>
      <c r="C512" s="63"/>
      <c r="D512" s="63"/>
      <c r="E512" s="65"/>
      <c r="F512" s="63"/>
      <c r="G512" s="65"/>
      <c r="H512" s="63"/>
      <c r="I512" s="62"/>
      <c r="J512" s="62"/>
      <c r="K512" s="62"/>
      <c r="L512" s="62"/>
      <c r="M512" s="62"/>
      <c r="N512" s="62"/>
      <c r="O512" s="62"/>
      <c r="P512" s="62"/>
    </row>
    <row r="513" spans="1:16" x14ac:dyDescent="0.25">
      <c r="A513" s="65"/>
      <c r="B513" s="66"/>
      <c r="C513" s="63"/>
      <c r="D513" s="63"/>
      <c r="E513" s="65"/>
      <c r="F513" s="63"/>
      <c r="G513" s="65"/>
      <c r="H513" s="63"/>
      <c r="I513" s="62"/>
      <c r="J513" s="62"/>
      <c r="K513" s="62"/>
      <c r="L513" s="62"/>
      <c r="M513" s="62"/>
      <c r="N513" s="62"/>
      <c r="O513" s="62"/>
      <c r="P513" s="62"/>
    </row>
    <row r="514" spans="1:16" x14ac:dyDescent="0.25">
      <c r="A514" s="65"/>
      <c r="B514" s="64"/>
      <c r="C514" s="63"/>
      <c r="D514" s="63"/>
      <c r="E514" s="65"/>
      <c r="F514" s="63"/>
      <c r="G514" s="65"/>
      <c r="H514" s="63"/>
      <c r="I514" s="62"/>
      <c r="J514" s="62"/>
      <c r="K514" s="62"/>
      <c r="L514" s="62"/>
      <c r="M514" s="62"/>
      <c r="N514" s="62"/>
      <c r="O514" s="62"/>
      <c r="P514" s="62"/>
    </row>
    <row r="515" spans="1:16" x14ac:dyDescent="0.25">
      <c r="A515" s="65"/>
      <c r="B515" s="64"/>
      <c r="C515" s="63"/>
      <c r="D515" s="63"/>
      <c r="E515" s="65"/>
      <c r="F515" s="63"/>
      <c r="G515" s="65"/>
      <c r="H515" s="63"/>
      <c r="I515" s="62"/>
      <c r="J515" s="62"/>
      <c r="K515" s="62"/>
      <c r="L515" s="62"/>
      <c r="M515" s="62"/>
      <c r="N515" s="62"/>
      <c r="O515" s="62"/>
      <c r="P515" s="62"/>
    </row>
    <row r="516" spans="1:16" x14ac:dyDescent="0.25">
      <c r="A516" s="65"/>
      <c r="B516" s="64"/>
      <c r="C516" s="63"/>
      <c r="D516" s="63"/>
      <c r="E516" s="65"/>
      <c r="F516" s="63"/>
      <c r="G516" s="65"/>
      <c r="H516" s="63"/>
      <c r="I516" s="62"/>
      <c r="J516" s="62"/>
      <c r="K516" s="62"/>
      <c r="L516" s="62"/>
      <c r="M516" s="62"/>
      <c r="N516" s="62"/>
      <c r="O516" s="62"/>
      <c r="P516" s="62"/>
    </row>
    <row r="517" spans="1:16" x14ac:dyDescent="0.25">
      <c r="A517" s="65"/>
      <c r="B517" s="64"/>
      <c r="C517" s="63"/>
      <c r="D517" s="63"/>
      <c r="E517" s="65"/>
      <c r="F517" s="63"/>
      <c r="G517" s="65"/>
      <c r="H517" s="63"/>
      <c r="I517" s="62"/>
      <c r="J517" s="62"/>
      <c r="K517" s="62"/>
      <c r="L517" s="62"/>
      <c r="M517" s="62"/>
      <c r="N517" s="62"/>
      <c r="O517" s="62"/>
      <c r="P517" s="62"/>
    </row>
    <row r="518" spans="1:16" x14ac:dyDescent="0.25">
      <c r="A518" s="65"/>
      <c r="B518" s="64"/>
      <c r="C518" s="63"/>
      <c r="D518" s="63"/>
      <c r="E518" s="65"/>
      <c r="F518" s="63"/>
      <c r="G518" s="65"/>
      <c r="H518" s="63"/>
      <c r="I518" s="62"/>
      <c r="J518" s="62"/>
      <c r="K518" s="62"/>
      <c r="L518" s="62"/>
      <c r="M518" s="62"/>
      <c r="N518" s="62"/>
      <c r="O518" s="62"/>
      <c r="P518" s="62"/>
    </row>
    <row r="519" spans="1:16" x14ac:dyDescent="0.25">
      <c r="A519" s="65"/>
      <c r="B519" s="64"/>
      <c r="C519" s="63"/>
      <c r="D519" s="63"/>
      <c r="E519" s="65"/>
      <c r="F519" s="63"/>
      <c r="G519" s="65"/>
      <c r="H519" s="63"/>
      <c r="I519" s="62"/>
      <c r="J519" s="62"/>
      <c r="K519" s="62"/>
      <c r="L519" s="62"/>
      <c r="M519" s="62"/>
      <c r="N519" s="62"/>
      <c r="O519" s="62"/>
      <c r="P519" s="62"/>
    </row>
    <row r="520" spans="1:16" x14ac:dyDescent="0.25">
      <c r="A520" s="65"/>
      <c r="B520" s="64"/>
      <c r="C520" s="63"/>
      <c r="D520" s="63"/>
      <c r="E520" s="65"/>
      <c r="F520" s="63"/>
      <c r="G520" s="65"/>
      <c r="H520" s="63"/>
      <c r="I520" s="62"/>
      <c r="J520" s="62"/>
      <c r="K520" s="62"/>
      <c r="L520" s="62"/>
      <c r="M520" s="62"/>
      <c r="N520" s="62"/>
      <c r="O520" s="62"/>
      <c r="P520" s="62"/>
    </row>
    <row r="521" spans="1:16" x14ac:dyDescent="0.25">
      <c r="A521" s="65"/>
      <c r="B521" s="64"/>
      <c r="C521" s="63"/>
      <c r="D521" s="63"/>
      <c r="E521" s="65"/>
      <c r="F521" s="63"/>
      <c r="G521" s="65"/>
      <c r="H521" s="63"/>
      <c r="I521" s="62"/>
      <c r="J521" s="62"/>
      <c r="K521" s="62"/>
      <c r="L521" s="62"/>
      <c r="M521" s="62"/>
      <c r="N521" s="62"/>
      <c r="O521" s="62"/>
      <c r="P521" s="62"/>
    </row>
    <row r="522" spans="1:16" x14ac:dyDescent="0.25">
      <c r="A522" s="65"/>
      <c r="B522" s="64"/>
      <c r="C522" s="63"/>
      <c r="D522" s="63"/>
      <c r="E522" s="65"/>
      <c r="F522" s="63"/>
      <c r="G522" s="65"/>
      <c r="H522" s="63"/>
      <c r="I522" s="62"/>
      <c r="J522" s="62"/>
      <c r="K522" s="62"/>
      <c r="L522" s="62"/>
      <c r="M522" s="62"/>
      <c r="N522" s="62"/>
      <c r="O522" s="62"/>
      <c r="P522" s="62"/>
    </row>
    <row r="523" spans="1:16" x14ac:dyDescent="0.25">
      <c r="A523" s="65"/>
      <c r="B523" s="64"/>
      <c r="C523" s="63"/>
      <c r="D523" s="63"/>
      <c r="E523" s="65"/>
      <c r="F523" s="63"/>
      <c r="G523" s="65"/>
      <c r="H523" s="63"/>
      <c r="I523" s="62"/>
      <c r="J523" s="62"/>
      <c r="K523" s="62"/>
      <c r="L523" s="62"/>
      <c r="M523" s="62"/>
      <c r="N523" s="62"/>
      <c r="O523" s="62"/>
      <c r="P523" s="62"/>
    </row>
    <row r="524" spans="1:16" x14ac:dyDescent="0.25">
      <c r="A524" s="65"/>
      <c r="B524" s="64"/>
      <c r="C524" s="63"/>
      <c r="D524" s="63"/>
      <c r="E524" s="65"/>
      <c r="F524" s="63"/>
      <c r="G524" s="65"/>
      <c r="H524" s="63"/>
      <c r="I524" s="62"/>
      <c r="J524" s="62"/>
      <c r="K524" s="62"/>
      <c r="L524" s="62"/>
      <c r="M524" s="62"/>
      <c r="N524" s="62"/>
      <c r="O524" s="62"/>
      <c r="P524" s="62"/>
    </row>
    <row r="525" spans="1:16" x14ac:dyDescent="0.25">
      <c r="A525" s="65"/>
      <c r="B525" s="64"/>
      <c r="C525" s="63"/>
      <c r="D525" s="63"/>
      <c r="E525" s="65"/>
      <c r="F525" s="63"/>
      <c r="G525" s="65"/>
      <c r="H525" s="63"/>
      <c r="I525" s="62"/>
      <c r="J525" s="62"/>
      <c r="K525" s="62"/>
      <c r="L525" s="62"/>
      <c r="M525" s="62"/>
      <c r="N525" s="62"/>
      <c r="O525" s="62"/>
      <c r="P525" s="62"/>
    </row>
    <row r="526" spans="1:16" x14ac:dyDescent="0.25">
      <c r="A526" s="65"/>
      <c r="B526" s="64"/>
      <c r="C526" s="63"/>
      <c r="D526" s="63"/>
      <c r="E526" s="65"/>
      <c r="F526" s="63"/>
      <c r="G526" s="65"/>
      <c r="H526" s="63"/>
      <c r="I526" s="62"/>
      <c r="J526" s="62"/>
      <c r="K526" s="62"/>
      <c r="L526" s="62"/>
      <c r="M526" s="62"/>
      <c r="N526" s="62"/>
      <c r="O526" s="62"/>
      <c r="P526" s="62"/>
    </row>
    <row r="527" spans="1:16" x14ac:dyDescent="0.25">
      <c r="A527" s="65"/>
      <c r="B527" s="64"/>
      <c r="C527" s="63"/>
      <c r="D527" s="63"/>
      <c r="E527" s="65"/>
      <c r="F527" s="63"/>
      <c r="G527" s="65"/>
      <c r="H527" s="63"/>
      <c r="I527" s="62"/>
      <c r="J527" s="62"/>
      <c r="K527" s="62"/>
      <c r="L527" s="62"/>
      <c r="M527" s="62"/>
      <c r="N527" s="62"/>
      <c r="O527" s="62"/>
      <c r="P527" s="62"/>
    </row>
    <row r="528" spans="1:16" x14ac:dyDescent="0.25">
      <c r="A528" s="65"/>
      <c r="B528" s="66"/>
      <c r="C528" s="63"/>
      <c r="D528" s="63"/>
      <c r="E528" s="65"/>
      <c r="F528" s="63"/>
      <c r="G528" s="65"/>
      <c r="H528" s="63"/>
      <c r="I528" s="62"/>
      <c r="J528" s="62"/>
      <c r="K528" s="62"/>
      <c r="L528" s="62"/>
      <c r="M528" s="62"/>
      <c r="N528" s="62"/>
      <c r="O528" s="62"/>
      <c r="P528" s="62"/>
    </row>
    <row r="529" spans="1:16" x14ac:dyDescent="0.25">
      <c r="A529" s="65"/>
      <c r="B529" s="64"/>
      <c r="C529" s="63"/>
      <c r="D529" s="63"/>
      <c r="E529" s="65"/>
      <c r="F529" s="63"/>
      <c r="G529" s="65"/>
      <c r="H529" s="63"/>
      <c r="I529" s="62"/>
      <c r="J529" s="62"/>
      <c r="K529" s="62"/>
      <c r="L529" s="62"/>
      <c r="M529" s="62"/>
      <c r="N529" s="62"/>
      <c r="O529" s="62"/>
      <c r="P529" s="62"/>
    </row>
    <row r="530" spans="1:16" x14ac:dyDescent="0.25">
      <c r="A530" s="65"/>
      <c r="B530" s="64"/>
      <c r="C530" s="63"/>
      <c r="D530" s="63"/>
      <c r="E530" s="65"/>
      <c r="F530" s="63"/>
      <c r="G530" s="65"/>
      <c r="H530" s="63"/>
      <c r="I530" s="62"/>
      <c r="J530" s="62"/>
      <c r="K530" s="62"/>
      <c r="L530" s="62"/>
      <c r="M530" s="62"/>
      <c r="N530" s="62"/>
      <c r="O530" s="62"/>
      <c r="P530" s="62"/>
    </row>
    <row r="531" spans="1:16" x14ac:dyDescent="0.25">
      <c r="A531" s="65"/>
      <c r="B531" s="64"/>
      <c r="C531" s="63"/>
      <c r="D531" s="63"/>
      <c r="E531" s="65"/>
      <c r="F531" s="63"/>
      <c r="G531" s="65"/>
      <c r="H531" s="63"/>
      <c r="I531" s="62"/>
      <c r="J531" s="62"/>
      <c r="K531" s="62"/>
      <c r="L531" s="62"/>
      <c r="M531" s="62"/>
      <c r="N531" s="62"/>
      <c r="O531" s="62"/>
      <c r="P531" s="62"/>
    </row>
    <row r="532" spans="1:16" x14ac:dyDescent="0.25">
      <c r="A532" s="65"/>
      <c r="B532" s="64"/>
      <c r="C532" s="63"/>
      <c r="D532" s="63"/>
      <c r="E532" s="65"/>
      <c r="F532" s="63"/>
      <c r="G532" s="65"/>
      <c r="H532" s="63"/>
      <c r="I532" s="62"/>
      <c r="J532" s="62"/>
      <c r="K532" s="62"/>
      <c r="L532" s="62"/>
      <c r="M532" s="62"/>
      <c r="N532" s="62"/>
      <c r="O532" s="62"/>
      <c r="P532" s="62"/>
    </row>
    <row r="533" spans="1:16" x14ac:dyDescent="0.25">
      <c r="A533" s="65"/>
      <c r="B533" s="64"/>
      <c r="C533" s="63"/>
      <c r="D533" s="63"/>
      <c r="E533" s="65"/>
      <c r="F533" s="63"/>
      <c r="G533" s="65"/>
      <c r="H533" s="63"/>
      <c r="I533" s="62"/>
      <c r="J533" s="62"/>
      <c r="K533" s="62"/>
      <c r="L533" s="62"/>
      <c r="M533" s="62"/>
      <c r="N533" s="62"/>
      <c r="O533" s="62"/>
      <c r="P533" s="62"/>
    </row>
    <row r="534" spans="1:16" x14ac:dyDescent="0.25">
      <c r="A534" s="65"/>
      <c r="B534" s="64"/>
      <c r="C534" s="63"/>
      <c r="D534" s="63"/>
      <c r="E534" s="65"/>
      <c r="F534" s="63"/>
      <c r="G534" s="65"/>
      <c r="H534" s="63"/>
      <c r="I534" s="62"/>
      <c r="J534" s="62"/>
      <c r="K534" s="62"/>
      <c r="L534" s="62"/>
      <c r="M534" s="62"/>
      <c r="N534" s="62"/>
      <c r="O534" s="62"/>
      <c r="P534" s="62"/>
    </row>
    <row r="535" spans="1:16" x14ac:dyDescent="0.25">
      <c r="A535" s="65"/>
      <c r="B535" s="64"/>
      <c r="C535" s="63"/>
      <c r="D535" s="63"/>
      <c r="E535" s="65"/>
      <c r="F535" s="63"/>
      <c r="G535" s="65"/>
      <c r="H535" s="63"/>
      <c r="I535" s="62"/>
      <c r="J535" s="62"/>
      <c r="K535" s="62"/>
      <c r="L535" s="62"/>
      <c r="M535" s="62"/>
      <c r="N535" s="62"/>
      <c r="O535" s="62"/>
      <c r="P535" s="62"/>
    </row>
    <row r="536" spans="1:16" x14ac:dyDescent="0.25">
      <c r="A536" s="65"/>
      <c r="B536" s="64"/>
      <c r="C536" s="63"/>
      <c r="D536" s="63"/>
      <c r="E536" s="65"/>
      <c r="F536" s="63"/>
      <c r="G536" s="65"/>
      <c r="H536" s="63"/>
      <c r="I536" s="62"/>
      <c r="J536" s="62"/>
      <c r="K536" s="62"/>
      <c r="L536" s="62"/>
      <c r="M536" s="62"/>
      <c r="N536" s="62"/>
      <c r="O536" s="62"/>
      <c r="P536" s="62"/>
    </row>
    <row r="537" spans="1:16" x14ac:dyDescent="0.25">
      <c r="A537" s="65"/>
      <c r="B537" s="64"/>
      <c r="C537" s="63"/>
      <c r="D537" s="63"/>
      <c r="E537" s="65"/>
      <c r="F537" s="63"/>
      <c r="G537" s="63"/>
      <c r="H537" s="63"/>
      <c r="I537" s="62"/>
      <c r="J537" s="62"/>
      <c r="K537" s="62"/>
      <c r="L537" s="62"/>
      <c r="M537" s="62"/>
      <c r="N537" s="62"/>
      <c r="O537" s="62"/>
      <c r="P537" s="62"/>
    </row>
    <row r="538" spans="1:16" x14ac:dyDescent="0.25">
      <c r="A538" s="65"/>
      <c r="B538" s="64"/>
      <c r="C538" s="63"/>
      <c r="D538" s="63"/>
      <c r="E538" s="65"/>
      <c r="F538" s="63"/>
      <c r="G538" s="65"/>
      <c r="H538" s="63"/>
      <c r="I538" s="62"/>
      <c r="J538" s="62"/>
      <c r="K538" s="62"/>
      <c r="L538" s="62"/>
      <c r="M538" s="62"/>
      <c r="N538" s="62"/>
      <c r="O538" s="62"/>
      <c r="P538" s="62"/>
    </row>
    <row r="539" spans="1:16" x14ac:dyDescent="0.25">
      <c r="A539" s="65"/>
      <c r="B539" s="64"/>
      <c r="C539" s="63"/>
      <c r="D539" s="63"/>
      <c r="E539" s="65"/>
      <c r="F539" s="63"/>
      <c r="G539" s="65"/>
      <c r="H539" s="63"/>
      <c r="I539" s="62"/>
      <c r="J539" s="62"/>
      <c r="K539" s="62"/>
      <c r="L539" s="62"/>
      <c r="M539" s="62"/>
      <c r="N539" s="62"/>
      <c r="O539" s="62"/>
      <c r="P539" s="62"/>
    </row>
    <row r="540" spans="1:16" x14ac:dyDescent="0.25">
      <c r="A540" s="65"/>
      <c r="B540" s="64"/>
      <c r="C540" s="63"/>
      <c r="D540" s="63"/>
      <c r="E540" s="65"/>
      <c r="F540" s="63"/>
      <c r="G540" s="65"/>
      <c r="H540" s="63"/>
      <c r="I540" s="62"/>
      <c r="J540" s="62"/>
      <c r="K540" s="62"/>
      <c r="L540" s="62"/>
      <c r="M540" s="62"/>
      <c r="N540" s="62"/>
      <c r="O540" s="62"/>
      <c r="P540" s="62"/>
    </row>
    <row r="541" spans="1:16" x14ac:dyDescent="0.25">
      <c r="A541" s="65"/>
      <c r="B541" s="66"/>
      <c r="C541" s="63"/>
      <c r="D541" s="63"/>
      <c r="E541" s="65"/>
      <c r="F541" s="63"/>
      <c r="G541" s="65"/>
      <c r="H541" s="63"/>
      <c r="I541" s="62"/>
      <c r="J541" s="62"/>
      <c r="K541" s="62"/>
      <c r="L541" s="62"/>
      <c r="M541" s="62"/>
      <c r="N541" s="62"/>
      <c r="O541" s="62"/>
      <c r="P541" s="62"/>
    </row>
    <row r="542" spans="1:16" x14ac:dyDescent="0.25">
      <c r="A542" s="65"/>
      <c r="B542" s="64"/>
      <c r="C542" s="63"/>
      <c r="D542" s="63"/>
      <c r="E542" s="63"/>
      <c r="F542" s="63"/>
      <c r="G542" s="63"/>
      <c r="H542" s="63"/>
      <c r="I542" s="62"/>
      <c r="J542" s="62"/>
      <c r="K542" s="62"/>
      <c r="L542" s="62"/>
      <c r="M542" s="62"/>
      <c r="N542" s="62"/>
      <c r="O542" s="62"/>
      <c r="P542" s="62"/>
    </row>
    <row r="543" spans="1:16" x14ac:dyDescent="0.25">
      <c r="A543" s="65"/>
      <c r="B543" s="64"/>
      <c r="C543" s="63"/>
      <c r="D543" s="63"/>
      <c r="E543" s="63"/>
      <c r="F543" s="63"/>
      <c r="G543" s="63"/>
      <c r="H543" s="63"/>
      <c r="I543" s="62"/>
      <c r="J543" s="62"/>
      <c r="K543" s="62"/>
      <c r="L543" s="62"/>
      <c r="M543" s="62"/>
      <c r="N543" s="62"/>
      <c r="O543" s="62"/>
      <c r="P543" s="62"/>
    </row>
    <row r="544" spans="1:16" x14ac:dyDescent="0.25">
      <c r="A544" s="65"/>
      <c r="B544" s="64"/>
      <c r="C544" s="63"/>
      <c r="D544" s="63"/>
      <c r="E544" s="63"/>
      <c r="F544" s="63"/>
      <c r="G544" s="63"/>
      <c r="H544" s="63"/>
      <c r="I544" s="62"/>
      <c r="J544" s="62"/>
      <c r="K544" s="62"/>
      <c r="L544" s="62"/>
      <c r="M544" s="62"/>
      <c r="N544" s="62"/>
      <c r="O544" s="62"/>
      <c r="P544" s="62"/>
    </row>
    <row r="545" spans="1:16" x14ac:dyDescent="0.25">
      <c r="A545" s="65"/>
      <c r="B545" s="64"/>
      <c r="C545" s="63"/>
      <c r="D545" s="63"/>
      <c r="E545" s="63"/>
      <c r="F545" s="63"/>
      <c r="G545" s="63"/>
      <c r="H545" s="63"/>
      <c r="I545" s="62"/>
      <c r="J545" s="62"/>
      <c r="K545" s="62"/>
      <c r="L545" s="62"/>
      <c r="M545" s="62"/>
      <c r="N545" s="62"/>
      <c r="O545" s="62"/>
      <c r="P545" s="62"/>
    </row>
    <row r="546" spans="1:16" x14ac:dyDescent="0.25">
      <c r="A546" s="65"/>
      <c r="B546" s="64"/>
      <c r="C546" s="63"/>
      <c r="D546" s="63"/>
      <c r="E546" s="63"/>
      <c r="F546" s="63"/>
      <c r="G546" s="63"/>
      <c r="H546" s="63"/>
      <c r="I546" s="62"/>
      <c r="J546" s="62"/>
      <c r="K546" s="62"/>
      <c r="L546" s="62"/>
      <c r="M546" s="62"/>
      <c r="N546" s="62"/>
      <c r="O546" s="62"/>
      <c r="P546" s="62"/>
    </row>
    <row r="547" spans="1:16" x14ac:dyDescent="0.25">
      <c r="A547" s="65"/>
      <c r="B547" s="64"/>
      <c r="C547" s="63"/>
      <c r="D547" s="63"/>
      <c r="E547" s="63"/>
      <c r="F547" s="63"/>
      <c r="G547" s="63"/>
      <c r="H547" s="63"/>
      <c r="I547" s="62"/>
      <c r="J547" s="62"/>
      <c r="K547" s="62"/>
      <c r="L547" s="62"/>
      <c r="M547" s="62"/>
      <c r="N547" s="62"/>
      <c r="O547" s="62"/>
      <c r="P547" s="62"/>
    </row>
    <row r="548" spans="1:16" x14ac:dyDescent="0.25">
      <c r="A548" s="65"/>
      <c r="B548" s="64"/>
      <c r="C548" s="63"/>
      <c r="D548" s="63"/>
      <c r="E548" s="63"/>
      <c r="F548" s="63"/>
      <c r="G548" s="63"/>
      <c r="H548" s="63"/>
      <c r="I548" s="62"/>
      <c r="J548" s="62"/>
      <c r="K548" s="62"/>
      <c r="L548" s="62"/>
      <c r="M548" s="62"/>
      <c r="N548" s="62"/>
      <c r="O548" s="62"/>
      <c r="P548" s="62"/>
    </row>
    <row r="549" spans="1:16" x14ac:dyDescent="0.25">
      <c r="A549" s="65"/>
      <c r="B549" s="64"/>
      <c r="C549" s="63"/>
      <c r="D549" s="63"/>
      <c r="E549" s="63"/>
      <c r="F549" s="63"/>
      <c r="G549" s="63"/>
      <c r="H549" s="63"/>
      <c r="I549" s="62"/>
      <c r="J549" s="62"/>
      <c r="K549" s="62"/>
      <c r="L549" s="62"/>
      <c r="M549" s="62"/>
      <c r="N549" s="62"/>
      <c r="O549" s="62"/>
      <c r="P549" s="62"/>
    </row>
    <row r="550" spans="1:16" x14ac:dyDescent="0.25">
      <c r="A550" s="65"/>
      <c r="B550" s="64"/>
      <c r="C550" s="63"/>
      <c r="D550" s="63"/>
      <c r="E550" s="63"/>
      <c r="F550" s="63"/>
      <c r="G550" s="63"/>
      <c r="H550" s="63"/>
      <c r="I550" s="62"/>
      <c r="J550" s="62"/>
      <c r="K550" s="62"/>
      <c r="L550" s="62"/>
      <c r="M550" s="62"/>
      <c r="N550" s="62"/>
      <c r="O550" s="62"/>
      <c r="P550" s="62"/>
    </row>
    <row r="551" spans="1:16" x14ac:dyDescent="0.25">
      <c r="A551" s="65"/>
      <c r="B551" s="66"/>
      <c r="C551" s="63"/>
      <c r="D551" s="63"/>
      <c r="E551" s="63"/>
      <c r="F551" s="63"/>
      <c r="G551" s="63"/>
      <c r="H551" s="63"/>
      <c r="I551" s="62"/>
      <c r="J551" s="62"/>
      <c r="K551" s="62"/>
      <c r="L551" s="62"/>
      <c r="M551" s="62"/>
      <c r="N551" s="62"/>
      <c r="O551" s="62"/>
      <c r="P551" s="62"/>
    </row>
    <row r="552" spans="1:16" x14ac:dyDescent="0.25">
      <c r="A552" s="65"/>
      <c r="B552" s="64"/>
      <c r="C552" s="63"/>
      <c r="D552" s="63"/>
      <c r="E552" s="63"/>
      <c r="F552" s="63"/>
      <c r="G552" s="63"/>
      <c r="H552" s="63"/>
      <c r="I552" s="62"/>
      <c r="J552" s="62"/>
      <c r="K552" s="62"/>
      <c r="L552" s="62"/>
      <c r="M552" s="62"/>
      <c r="N552" s="62"/>
      <c r="O552" s="62"/>
      <c r="P552" s="62"/>
    </row>
    <row r="553" spans="1:16" x14ac:dyDescent="0.25">
      <c r="A553" s="65"/>
      <c r="B553" s="64"/>
      <c r="C553" s="63"/>
      <c r="D553" s="63"/>
      <c r="E553" s="63"/>
      <c r="F553" s="63"/>
      <c r="G553" s="63"/>
      <c r="H553" s="63"/>
      <c r="I553" s="62"/>
      <c r="J553" s="62"/>
      <c r="K553" s="62"/>
      <c r="L553" s="62"/>
      <c r="M553" s="62"/>
      <c r="N553" s="62"/>
      <c r="O553" s="62"/>
      <c r="P553" s="62"/>
    </row>
    <row r="554" spans="1:16" x14ac:dyDescent="0.25">
      <c r="A554" s="65"/>
      <c r="B554" s="64"/>
      <c r="C554" s="63"/>
      <c r="D554" s="63"/>
      <c r="E554" s="63"/>
      <c r="F554" s="63"/>
      <c r="G554" s="63"/>
      <c r="H554" s="63"/>
      <c r="I554" s="62"/>
      <c r="J554" s="62"/>
      <c r="K554" s="62"/>
      <c r="L554" s="62"/>
      <c r="M554" s="62"/>
      <c r="N554" s="62"/>
      <c r="O554" s="62"/>
      <c r="P554" s="62"/>
    </row>
    <row r="555" spans="1:16" x14ac:dyDescent="0.25">
      <c r="A555" s="65"/>
      <c r="B555" s="64"/>
      <c r="C555" s="63"/>
      <c r="D555" s="63"/>
      <c r="E555" s="63"/>
      <c r="F555" s="63"/>
      <c r="G555" s="63"/>
      <c r="H555" s="63"/>
      <c r="I555" s="62"/>
      <c r="J555" s="62"/>
      <c r="K555" s="62"/>
      <c r="L555" s="62"/>
      <c r="M555" s="62"/>
      <c r="N555" s="62"/>
      <c r="O555" s="62"/>
      <c r="P555" s="62"/>
    </row>
    <row r="556" spans="1:16" x14ac:dyDescent="0.25">
      <c r="A556" s="65"/>
      <c r="B556" s="64"/>
      <c r="C556" s="63"/>
      <c r="D556" s="63"/>
      <c r="E556" s="63"/>
      <c r="F556" s="63"/>
      <c r="G556" s="63"/>
      <c r="H556" s="63"/>
      <c r="I556" s="62"/>
      <c r="J556" s="62"/>
      <c r="K556" s="62"/>
      <c r="L556" s="62"/>
      <c r="M556" s="62"/>
      <c r="N556" s="62"/>
      <c r="O556" s="62"/>
      <c r="P556" s="62"/>
    </row>
    <row r="557" spans="1:16" x14ac:dyDescent="0.25">
      <c r="A557" s="65"/>
      <c r="B557" s="64"/>
      <c r="C557" s="63"/>
      <c r="D557" s="63"/>
      <c r="E557" s="63"/>
      <c r="F557" s="63"/>
      <c r="G557" s="63"/>
      <c r="H557" s="63"/>
      <c r="I557" s="62"/>
      <c r="J557" s="62"/>
      <c r="K557" s="62"/>
      <c r="L557" s="62"/>
      <c r="M557" s="62"/>
      <c r="N557" s="62"/>
      <c r="O557" s="62"/>
      <c r="P557" s="62"/>
    </row>
    <row r="558" spans="1:16" x14ac:dyDescent="0.25">
      <c r="A558" s="65"/>
      <c r="B558" s="64"/>
      <c r="C558" s="63"/>
      <c r="D558" s="63"/>
      <c r="E558" s="63"/>
      <c r="F558" s="63"/>
      <c r="G558" s="63"/>
      <c r="H558" s="63"/>
      <c r="I558" s="62"/>
      <c r="J558" s="62"/>
      <c r="K558" s="62"/>
      <c r="L558" s="62"/>
      <c r="M558" s="62"/>
      <c r="N558" s="62"/>
      <c r="O558" s="62"/>
      <c r="P558" s="62"/>
    </row>
    <row r="559" spans="1:16" x14ac:dyDescent="0.25">
      <c r="A559" s="65"/>
      <c r="B559" s="64"/>
      <c r="C559" s="63"/>
      <c r="D559" s="63"/>
      <c r="E559" s="63"/>
      <c r="F559" s="63"/>
      <c r="G559" s="63"/>
      <c r="H559" s="63"/>
      <c r="I559" s="62"/>
      <c r="J559" s="62"/>
      <c r="K559" s="62"/>
      <c r="L559" s="62"/>
      <c r="M559" s="62"/>
      <c r="N559" s="62"/>
      <c r="O559" s="62"/>
      <c r="P559" s="62"/>
    </row>
    <row r="560" spans="1:16" x14ac:dyDescent="0.25">
      <c r="A560" s="65"/>
      <c r="B560" s="64"/>
      <c r="C560" s="63"/>
      <c r="D560" s="63"/>
      <c r="E560" s="63"/>
      <c r="F560" s="63"/>
      <c r="G560" s="63"/>
      <c r="H560" s="63"/>
      <c r="I560" s="62"/>
      <c r="J560" s="62"/>
      <c r="K560" s="62"/>
      <c r="L560" s="62"/>
      <c r="M560" s="62"/>
      <c r="N560" s="62"/>
      <c r="O560" s="62"/>
      <c r="P560" s="62"/>
    </row>
    <row r="561" spans="1:16" x14ac:dyDescent="0.25">
      <c r="A561" s="65"/>
      <c r="B561" s="64"/>
      <c r="C561" s="63"/>
      <c r="D561" s="63"/>
      <c r="E561" s="65"/>
      <c r="F561" s="63"/>
      <c r="G561" s="63"/>
      <c r="H561" s="63"/>
      <c r="I561" s="62"/>
      <c r="J561" s="62"/>
      <c r="K561" s="62"/>
      <c r="L561" s="62"/>
      <c r="M561" s="62"/>
      <c r="N561" s="62"/>
      <c r="O561" s="62"/>
      <c r="P561" s="62"/>
    </row>
    <row r="562" spans="1:16" x14ac:dyDescent="0.25">
      <c r="A562" s="65"/>
      <c r="B562" s="64"/>
      <c r="C562" s="63"/>
      <c r="D562" s="63"/>
      <c r="E562" s="65"/>
      <c r="F562" s="62"/>
      <c r="G562" s="63"/>
      <c r="H562" s="63"/>
      <c r="I562" s="62"/>
      <c r="J562" s="62"/>
      <c r="K562" s="62"/>
      <c r="L562" s="62"/>
      <c r="M562" s="62"/>
      <c r="N562" s="62"/>
      <c r="O562" s="62"/>
      <c r="P562" s="62"/>
    </row>
    <row r="563" spans="1:16" x14ac:dyDescent="0.25">
      <c r="A563" s="65"/>
      <c r="B563" s="64"/>
      <c r="C563" s="63"/>
      <c r="D563" s="63"/>
      <c r="E563" s="65"/>
      <c r="F563" s="62"/>
      <c r="G563" s="63"/>
      <c r="H563" s="63"/>
      <c r="I563" s="62"/>
      <c r="J563" s="62"/>
      <c r="K563" s="62"/>
      <c r="L563" s="62"/>
      <c r="M563" s="62"/>
      <c r="N563" s="62"/>
      <c r="O563" s="62"/>
      <c r="P563" s="62"/>
    </row>
    <row r="564" spans="1:16" x14ac:dyDescent="0.25">
      <c r="A564" s="65"/>
      <c r="B564" s="64"/>
      <c r="C564" s="63"/>
      <c r="D564" s="63"/>
      <c r="E564" s="65"/>
      <c r="F564" s="62"/>
      <c r="G564" s="63"/>
      <c r="H564" s="63"/>
      <c r="I564" s="62"/>
      <c r="J564" s="62"/>
      <c r="K564" s="62"/>
      <c r="L564" s="62"/>
      <c r="M564" s="62"/>
      <c r="N564" s="62"/>
      <c r="O564" s="62"/>
      <c r="P564" s="62"/>
    </row>
    <row r="565" spans="1:16" x14ac:dyDescent="0.25">
      <c r="A565" s="65"/>
      <c r="B565" s="64"/>
      <c r="C565" s="63"/>
      <c r="D565" s="63"/>
      <c r="E565" s="65"/>
      <c r="F565" s="62"/>
      <c r="G565" s="63"/>
      <c r="H565" s="63"/>
      <c r="I565" s="62"/>
      <c r="J565" s="62"/>
      <c r="K565" s="62"/>
      <c r="L565" s="62"/>
      <c r="M565" s="62"/>
      <c r="N565" s="62"/>
      <c r="O565" s="62"/>
      <c r="P565" s="62"/>
    </row>
    <row r="566" spans="1:16" x14ac:dyDescent="0.25">
      <c r="A566" s="65"/>
      <c r="B566" s="64"/>
      <c r="C566" s="63"/>
      <c r="D566" s="63"/>
      <c r="E566" s="65"/>
      <c r="F566" s="62"/>
      <c r="G566" s="63"/>
      <c r="H566" s="63"/>
      <c r="I566" s="62"/>
      <c r="J566" s="62"/>
      <c r="K566" s="62"/>
      <c r="L566" s="62"/>
      <c r="M566" s="62"/>
      <c r="N566" s="62"/>
      <c r="O566" s="62"/>
      <c r="P566" s="62"/>
    </row>
    <row r="567" spans="1:16" x14ac:dyDescent="0.25">
      <c r="A567" s="65"/>
      <c r="B567" s="64"/>
      <c r="C567" s="63"/>
      <c r="D567" s="63"/>
      <c r="E567" s="65"/>
      <c r="F567" s="62"/>
      <c r="G567" s="63"/>
      <c r="H567" s="63"/>
      <c r="I567" s="62"/>
      <c r="J567" s="62"/>
      <c r="K567" s="62"/>
      <c r="L567" s="62"/>
      <c r="M567" s="62"/>
      <c r="N567" s="62"/>
      <c r="O567" s="62"/>
      <c r="P567" s="62"/>
    </row>
    <row r="568" spans="1:16" x14ac:dyDescent="0.25">
      <c r="A568" s="65"/>
      <c r="B568" s="64"/>
      <c r="C568" s="63"/>
      <c r="D568" s="63"/>
      <c r="E568" s="65"/>
      <c r="F568" s="62"/>
      <c r="G568" s="63"/>
      <c r="H568" s="63"/>
      <c r="I568" s="62"/>
      <c r="J568" s="62"/>
      <c r="K568" s="62"/>
      <c r="L568" s="62"/>
      <c r="M568" s="62"/>
      <c r="N568" s="62"/>
      <c r="O568" s="62"/>
      <c r="P568" s="62"/>
    </row>
    <row r="569" spans="1:16" x14ac:dyDescent="0.25">
      <c r="A569" s="65"/>
      <c r="B569" s="64"/>
      <c r="C569" s="63"/>
      <c r="D569" s="63"/>
      <c r="E569" s="65"/>
      <c r="F569" s="62"/>
      <c r="G569" s="63"/>
      <c r="H569" s="63"/>
      <c r="I569" s="62"/>
      <c r="J569" s="62"/>
      <c r="K569" s="62"/>
      <c r="L569" s="62"/>
      <c r="M569" s="62"/>
      <c r="N569" s="62"/>
      <c r="O569" s="62"/>
      <c r="P569" s="62"/>
    </row>
    <row r="570" spans="1:16" x14ac:dyDescent="0.25">
      <c r="A570" s="65"/>
      <c r="B570" s="66"/>
      <c r="C570" s="63"/>
      <c r="D570" s="63"/>
      <c r="E570" s="65"/>
      <c r="F570" s="62"/>
      <c r="G570" s="63"/>
      <c r="H570" s="63"/>
      <c r="I570" s="62"/>
      <c r="J570" s="62"/>
      <c r="K570" s="62"/>
      <c r="L570" s="62"/>
      <c r="M570" s="62"/>
      <c r="N570" s="62"/>
      <c r="O570" s="62"/>
      <c r="P570" s="62"/>
    </row>
    <row r="571" spans="1:16" x14ac:dyDescent="0.25">
      <c r="A571" s="65"/>
      <c r="B571" s="64"/>
      <c r="C571" s="63"/>
      <c r="D571" s="63"/>
      <c r="E571" s="63"/>
      <c r="F571" s="62"/>
      <c r="G571" s="63"/>
      <c r="H571" s="63"/>
      <c r="I571" s="62"/>
      <c r="J571" s="62"/>
      <c r="K571" s="62"/>
      <c r="L571" s="62"/>
      <c r="M571" s="62"/>
      <c r="N571" s="62"/>
      <c r="O571" s="62"/>
      <c r="P571" s="62"/>
    </row>
    <row r="572" spans="1:16" x14ac:dyDescent="0.25">
      <c r="A572" s="65"/>
      <c r="B572" s="64"/>
      <c r="C572" s="63"/>
      <c r="D572" s="63"/>
      <c r="E572" s="63"/>
      <c r="F572" s="62"/>
      <c r="G572" s="63"/>
      <c r="H572" s="63"/>
      <c r="I572" s="62"/>
      <c r="J572" s="62"/>
      <c r="K572" s="62"/>
      <c r="L572" s="62"/>
      <c r="M572" s="62"/>
      <c r="N572" s="62"/>
      <c r="O572" s="62"/>
      <c r="P572" s="62"/>
    </row>
    <row r="573" spans="1:16" x14ac:dyDescent="0.25">
      <c r="A573" s="65"/>
      <c r="B573" s="64"/>
      <c r="C573" s="63"/>
      <c r="D573" s="63"/>
      <c r="E573" s="63"/>
      <c r="F573" s="62"/>
      <c r="G573" s="63"/>
      <c r="H573" s="63"/>
      <c r="I573" s="62"/>
      <c r="J573" s="62"/>
      <c r="K573" s="62"/>
      <c r="L573" s="62"/>
      <c r="M573" s="62"/>
      <c r="N573" s="62"/>
      <c r="O573" s="62"/>
      <c r="P573" s="62"/>
    </row>
    <row r="574" spans="1:16" x14ac:dyDescent="0.25">
      <c r="A574" s="65"/>
      <c r="B574" s="64"/>
      <c r="C574" s="63"/>
      <c r="D574" s="63"/>
      <c r="E574" s="63"/>
      <c r="F574" s="62"/>
      <c r="G574" s="63"/>
      <c r="H574" s="63"/>
      <c r="I574" s="62"/>
      <c r="J574" s="62"/>
      <c r="K574" s="62"/>
      <c r="L574" s="62"/>
      <c r="M574" s="62"/>
      <c r="N574" s="62"/>
      <c r="O574" s="62"/>
      <c r="P574" s="62"/>
    </row>
    <row r="575" spans="1:16" x14ac:dyDescent="0.25">
      <c r="A575" s="65"/>
      <c r="B575" s="64"/>
      <c r="C575" s="63"/>
      <c r="D575" s="63"/>
      <c r="E575" s="63"/>
      <c r="F575" s="62"/>
      <c r="G575" s="63"/>
      <c r="H575" s="63"/>
      <c r="I575" s="62"/>
      <c r="J575" s="62"/>
      <c r="K575" s="62"/>
      <c r="L575" s="62"/>
      <c r="M575" s="62"/>
      <c r="N575" s="62"/>
      <c r="O575" s="62"/>
      <c r="P575" s="62"/>
    </row>
    <row r="576" spans="1:16" x14ac:dyDescent="0.25">
      <c r="A576" s="65"/>
      <c r="B576" s="64"/>
      <c r="C576" s="63"/>
      <c r="D576" s="63"/>
      <c r="E576" s="63"/>
      <c r="F576" s="62"/>
      <c r="G576" s="63"/>
      <c r="H576" s="63"/>
      <c r="I576" s="62"/>
      <c r="J576" s="62"/>
      <c r="K576" s="62"/>
      <c r="L576" s="62"/>
      <c r="M576" s="62"/>
      <c r="N576" s="62"/>
      <c r="O576" s="62"/>
      <c r="P576" s="62"/>
    </row>
    <row r="577" spans="1:16" x14ac:dyDescent="0.25">
      <c r="A577" s="65"/>
      <c r="B577" s="64"/>
      <c r="C577" s="63"/>
      <c r="D577" s="63"/>
      <c r="E577" s="63"/>
      <c r="F577" s="62"/>
      <c r="G577" s="63"/>
      <c r="H577" s="63"/>
      <c r="I577" s="62"/>
      <c r="J577" s="62"/>
      <c r="K577" s="62"/>
      <c r="L577" s="62"/>
      <c r="M577" s="62"/>
      <c r="N577" s="62"/>
      <c r="O577" s="62"/>
      <c r="P577" s="62"/>
    </row>
    <row r="578" spans="1:16" x14ac:dyDescent="0.25">
      <c r="A578" s="65"/>
      <c r="B578" s="64"/>
      <c r="C578" s="63"/>
      <c r="D578" s="63"/>
      <c r="E578" s="63"/>
      <c r="F578" s="62"/>
      <c r="G578" s="63"/>
      <c r="H578" s="63"/>
      <c r="I578" s="62"/>
      <c r="J578" s="62"/>
      <c r="K578" s="62"/>
      <c r="L578" s="62"/>
      <c r="M578" s="62"/>
      <c r="N578" s="62"/>
      <c r="O578" s="62"/>
      <c r="P578" s="62"/>
    </row>
    <row r="579" spans="1:16" x14ac:dyDescent="0.25">
      <c r="A579" s="65"/>
      <c r="B579" s="64"/>
      <c r="C579" s="63"/>
      <c r="D579" s="63"/>
      <c r="E579" s="65"/>
      <c r="F579" s="62"/>
      <c r="G579" s="63"/>
      <c r="H579" s="63"/>
      <c r="I579" s="62"/>
      <c r="J579" s="62"/>
      <c r="K579" s="62"/>
      <c r="L579" s="62"/>
      <c r="M579" s="62"/>
      <c r="N579" s="62"/>
      <c r="O579" s="62"/>
      <c r="P579" s="62"/>
    </row>
    <row r="580" spans="1:16" x14ac:dyDescent="0.25">
      <c r="A580" s="65"/>
      <c r="B580" s="64"/>
      <c r="C580" s="63"/>
      <c r="D580" s="63"/>
      <c r="E580" s="65"/>
      <c r="F580" s="62"/>
      <c r="G580" s="63"/>
      <c r="H580" s="63"/>
      <c r="I580" s="62"/>
      <c r="J580" s="62"/>
      <c r="K580" s="62"/>
      <c r="L580" s="62"/>
      <c r="M580" s="62"/>
      <c r="N580" s="62"/>
      <c r="O580" s="62"/>
      <c r="P580" s="62"/>
    </row>
    <row r="581" spans="1:16" x14ac:dyDescent="0.25">
      <c r="A581" s="65"/>
      <c r="B581" s="64"/>
      <c r="C581" s="63"/>
      <c r="D581" s="63"/>
      <c r="E581" s="65"/>
      <c r="F581" s="62"/>
      <c r="G581" s="63"/>
      <c r="H581" s="63"/>
      <c r="I581" s="62"/>
      <c r="J581" s="62"/>
      <c r="K581" s="62"/>
      <c r="L581" s="62"/>
      <c r="M581" s="62"/>
      <c r="N581" s="62"/>
      <c r="O581" s="62"/>
      <c r="P581" s="62"/>
    </row>
    <row r="582" spans="1:16" x14ac:dyDescent="0.25">
      <c r="A582" s="65"/>
      <c r="B582" s="64"/>
      <c r="C582" s="63"/>
      <c r="D582" s="63"/>
      <c r="E582" s="65"/>
      <c r="F582" s="62"/>
      <c r="G582" s="63"/>
      <c r="H582" s="63"/>
      <c r="I582" s="62"/>
      <c r="J582" s="62"/>
      <c r="K582" s="62"/>
      <c r="L582" s="62"/>
      <c r="M582" s="62"/>
      <c r="N582" s="62"/>
      <c r="O582" s="62"/>
      <c r="P582" s="62"/>
    </row>
    <row r="583" spans="1:16" x14ac:dyDescent="0.25">
      <c r="A583" s="65"/>
      <c r="B583" s="64"/>
      <c r="C583" s="63"/>
      <c r="D583" s="63"/>
      <c r="E583" s="65"/>
      <c r="F583" s="62"/>
      <c r="G583" s="63"/>
      <c r="H583" s="63"/>
      <c r="I583" s="62"/>
      <c r="J583" s="62"/>
      <c r="K583" s="62"/>
      <c r="L583" s="62"/>
      <c r="M583" s="62"/>
      <c r="N583" s="62"/>
      <c r="O583" s="62"/>
      <c r="P583" s="62"/>
    </row>
    <row r="584" spans="1:16" x14ac:dyDescent="0.25">
      <c r="A584" s="65"/>
      <c r="B584" s="64"/>
      <c r="C584" s="63"/>
      <c r="D584" s="63"/>
      <c r="E584" s="65"/>
      <c r="F584" s="62"/>
      <c r="G584" s="63"/>
      <c r="H584" s="63"/>
      <c r="I584" s="62"/>
      <c r="J584" s="62"/>
      <c r="K584" s="62"/>
      <c r="L584" s="62"/>
      <c r="M584" s="62"/>
      <c r="N584" s="62"/>
      <c r="O584" s="62"/>
      <c r="P584" s="62"/>
    </row>
    <row r="585" spans="1:16" x14ac:dyDescent="0.25">
      <c r="A585" s="65"/>
      <c r="B585" s="64"/>
      <c r="C585" s="63"/>
      <c r="D585" s="63"/>
      <c r="E585" s="65"/>
      <c r="F585" s="62"/>
      <c r="G585" s="63"/>
      <c r="H585" s="63"/>
      <c r="I585" s="62"/>
      <c r="J585" s="62"/>
      <c r="K585" s="62"/>
      <c r="L585" s="62"/>
      <c r="M585" s="62"/>
      <c r="N585" s="62"/>
      <c r="O585" s="62"/>
      <c r="P585" s="62"/>
    </row>
    <row r="586" spans="1:16" x14ac:dyDescent="0.25">
      <c r="A586" s="65"/>
      <c r="B586" s="64"/>
      <c r="C586" s="63"/>
      <c r="D586" s="63"/>
      <c r="E586" s="65"/>
      <c r="F586" s="62"/>
      <c r="G586" s="63"/>
      <c r="H586" s="63"/>
      <c r="I586" s="62"/>
      <c r="J586" s="62"/>
      <c r="K586" s="62"/>
      <c r="L586" s="62"/>
      <c r="M586" s="62"/>
      <c r="N586" s="62"/>
      <c r="O586" s="62"/>
      <c r="P586" s="62"/>
    </row>
    <row r="587" spans="1:16" x14ac:dyDescent="0.25">
      <c r="A587" s="65"/>
      <c r="B587" s="64"/>
      <c r="C587" s="63"/>
      <c r="D587" s="63"/>
      <c r="E587" s="65"/>
      <c r="F587" s="62"/>
      <c r="G587" s="63"/>
      <c r="H587" s="63"/>
      <c r="I587" s="62"/>
      <c r="J587" s="62"/>
      <c r="K587" s="62"/>
      <c r="L587" s="62"/>
      <c r="M587" s="62"/>
      <c r="N587" s="62"/>
      <c r="O587" s="62"/>
      <c r="P587" s="62"/>
    </row>
    <row r="588" spans="1:16" x14ac:dyDescent="0.25">
      <c r="A588" s="65"/>
      <c r="B588" s="64"/>
      <c r="C588" s="63"/>
      <c r="D588" s="63"/>
      <c r="E588" s="65"/>
      <c r="F588" s="62"/>
      <c r="G588" s="63"/>
      <c r="H588" s="63"/>
      <c r="I588" s="62"/>
      <c r="J588" s="62"/>
      <c r="K588" s="62"/>
      <c r="L588" s="62"/>
      <c r="M588" s="62"/>
      <c r="N588" s="62"/>
      <c r="O588" s="62"/>
      <c r="P588" s="62"/>
    </row>
    <row r="589" spans="1:16" x14ac:dyDescent="0.25">
      <c r="A589" s="65"/>
      <c r="B589" s="64"/>
      <c r="C589" s="63"/>
      <c r="D589" s="63"/>
      <c r="E589" s="65"/>
      <c r="F589" s="62"/>
      <c r="G589" s="63"/>
      <c r="H589" s="63"/>
      <c r="I589" s="62"/>
      <c r="J589" s="62"/>
      <c r="K589" s="62"/>
      <c r="L589" s="62"/>
      <c r="M589" s="62"/>
      <c r="N589" s="62"/>
      <c r="O589" s="62"/>
      <c r="P589" s="62"/>
    </row>
    <row r="590" spans="1:16" x14ac:dyDescent="0.25">
      <c r="A590" s="65"/>
      <c r="B590" s="66"/>
      <c r="C590" s="63"/>
      <c r="D590" s="63"/>
      <c r="E590" s="65"/>
      <c r="F590" s="62"/>
      <c r="G590" s="63"/>
      <c r="H590" s="63"/>
      <c r="I590" s="62"/>
      <c r="J590" s="62"/>
      <c r="K590" s="62"/>
      <c r="L590" s="62"/>
      <c r="M590" s="62"/>
      <c r="N590" s="62"/>
      <c r="O590" s="62"/>
      <c r="P590" s="62"/>
    </row>
    <row r="591" spans="1:16" x14ac:dyDescent="0.25">
      <c r="A591" s="65"/>
      <c r="B591" s="64"/>
      <c r="C591" s="63"/>
      <c r="D591" s="63"/>
      <c r="E591" s="63"/>
      <c r="F591" s="62"/>
      <c r="G591" s="63"/>
      <c r="H591" s="63"/>
      <c r="I591" s="62"/>
      <c r="J591" s="62"/>
      <c r="K591" s="62"/>
      <c r="L591" s="62"/>
      <c r="M591" s="62"/>
      <c r="N591" s="62"/>
      <c r="O591" s="62"/>
      <c r="P591" s="62"/>
    </row>
    <row r="592" spans="1:16" x14ac:dyDescent="0.25">
      <c r="A592" s="65"/>
      <c r="B592" s="64"/>
      <c r="C592" s="63"/>
      <c r="D592" s="63"/>
      <c r="E592" s="63"/>
      <c r="F592" s="62"/>
      <c r="G592" s="63"/>
      <c r="H592" s="63"/>
      <c r="I592" s="62"/>
      <c r="J592" s="62"/>
      <c r="K592" s="62"/>
      <c r="L592" s="62"/>
      <c r="M592" s="62"/>
      <c r="N592" s="62"/>
      <c r="O592" s="62"/>
      <c r="P592" s="62"/>
    </row>
    <row r="593" spans="1:16" x14ac:dyDescent="0.25">
      <c r="A593" s="65"/>
      <c r="B593" s="64"/>
      <c r="C593" s="63"/>
      <c r="D593" s="63"/>
      <c r="E593" s="63"/>
      <c r="F593" s="62"/>
      <c r="G593" s="63"/>
      <c r="H593" s="63"/>
      <c r="I593" s="62"/>
      <c r="J593" s="62"/>
      <c r="K593" s="62"/>
      <c r="L593" s="62"/>
      <c r="M593" s="62"/>
      <c r="N593" s="62"/>
      <c r="O593" s="62"/>
      <c r="P593" s="62"/>
    </row>
    <row r="594" spans="1:16" x14ac:dyDescent="0.25">
      <c r="A594" s="65"/>
      <c r="B594" s="64"/>
      <c r="C594" s="63"/>
      <c r="D594" s="63"/>
      <c r="E594" s="63"/>
      <c r="F594" s="62"/>
      <c r="G594" s="63"/>
      <c r="H594" s="63"/>
      <c r="I594" s="62"/>
      <c r="J594" s="62"/>
      <c r="K594" s="62"/>
      <c r="L594" s="62"/>
      <c r="M594" s="62"/>
      <c r="N594" s="62"/>
      <c r="O594" s="62"/>
      <c r="P594" s="62"/>
    </row>
    <row r="595" spans="1:16" x14ac:dyDescent="0.25">
      <c r="A595" s="65"/>
      <c r="B595" s="64"/>
      <c r="C595" s="63"/>
      <c r="D595" s="63"/>
      <c r="E595" s="63"/>
      <c r="F595" s="62"/>
      <c r="G595" s="63"/>
      <c r="H595" s="63"/>
      <c r="I595" s="62"/>
      <c r="J595" s="62"/>
      <c r="K595" s="62"/>
      <c r="L595" s="62"/>
      <c r="M595" s="62"/>
      <c r="N595" s="62"/>
      <c r="O595" s="62"/>
      <c r="P595" s="62"/>
    </row>
    <row r="596" spans="1:16" x14ac:dyDescent="0.25">
      <c r="A596" s="65"/>
      <c r="B596" s="64"/>
      <c r="C596" s="63"/>
      <c r="D596" s="63"/>
      <c r="E596" s="63"/>
      <c r="F596" s="62"/>
      <c r="G596" s="63"/>
      <c r="H596" s="63"/>
      <c r="I596" s="62"/>
      <c r="J596" s="62"/>
      <c r="K596" s="62"/>
      <c r="L596" s="62"/>
      <c r="M596" s="62"/>
      <c r="N596" s="62"/>
      <c r="O596" s="62"/>
      <c r="P596" s="62"/>
    </row>
    <row r="597" spans="1:16" x14ac:dyDescent="0.25">
      <c r="A597" s="65"/>
      <c r="B597" s="64"/>
      <c r="C597" s="63"/>
      <c r="D597" s="63"/>
      <c r="E597" s="63"/>
      <c r="F597" s="62"/>
      <c r="G597" s="63"/>
      <c r="H597" s="63"/>
      <c r="I597" s="62"/>
      <c r="J597" s="62"/>
      <c r="K597" s="62"/>
      <c r="L597" s="62"/>
      <c r="M597" s="62"/>
      <c r="N597" s="62"/>
      <c r="O597" s="62"/>
      <c r="P597" s="62"/>
    </row>
    <row r="598" spans="1:16" x14ac:dyDescent="0.25">
      <c r="A598" s="65"/>
      <c r="B598" s="64"/>
      <c r="C598" s="63"/>
      <c r="D598" s="63"/>
      <c r="E598" s="63"/>
      <c r="F598" s="62"/>
      <c r="G598" s="63"/>
      <c r="H598" s="63"/>
      <c r="I598" s="62"/>
      <c r="J598" s="62"/>
      <c r="K598" s="62"/>
      <c r="L598" s="62"/>
      <c r="M598" s="62"/>
      <c r="N598" s="62"/>
      <c r="O598" s="62"/>
      <c r="P598" s="62"/>
    </row>
    <row r="599" spans="1:16" x14ac:dyDescent="0.25">
      <c r="A599" s="65"/>
      <c r="B599" s="64"/>
      <c r="C599" s="63"/>
      <c r="D599" s="63"/>
      <c r="E599" s="63"/>
      <c r="F599" s="62"/>
      <c r="G599" s="63"/>
      <c r="H599" s="63"/>
      <c r="I599" s="62"/>
      <c r="J599" s="62"/>
      <c r="K599" s="62"/>
      <c r="L599" s="62"/>
      <c r="M599" s="62"/>
      <c r="N599" s="62"/>
      <c r="O599" s="62"/>
      <c r="P599" s="62"/>
    </row>
    <row r="600" spans="1:16" x14ac:dyDescent="0.25">
      <c r="A600" s="65"/>
      <c r="B600" s="64"/>
      <c r="C600" s="63"/>
      <c r="D600" s="63"/>
      <c r="E600" s="63"/>
      <c r="F600" s="62"/>
      <c r="G600" s="63"/>
      <c r="H600" s="63"/>
      <c r="I600" s="62"/>
      <c r="J600" s="62"/>
      <c r="K600" s="62"/>
      <c r="L600" s="62"/>
      <c r="M600" s="62"/>
      <c r="N600" s="62"/>
      <c r="O600" s="62"/>
      <c r="P600" s="62"/>
    </row>
    <row r="601" spans="1:16" x14ac:dyDescent="0.25">
      <c r="A601" s="65"/>
      <c r="B601" s="66"/>
      <c r="C601" s="63"/>
      <c r="D601" s="63"/>
      <c r="E601" s="63"/>
      <c r="F601" s="62"/>
      <c r="G601" s="63"/>
      <c r="H601" s="63"/>
      <c r="I601" s="62"/>
      <c r="J601" s="62"/>
      <c r="K601" s="62"/>
      <c r="L601" s="62"/>
      <c r="M601" s="62"/>
      <c r="N601" s="62"/>
      <c r="O601" s="62"/>
      <c r="P601" s="62"/>
    </row>
    <row r="602" spans="1:16" x14ac:dyDescent="0.25">
      <c r="A602" s="65"/>
      <c r="B602" s="64"/>
      <c r="C602" s="63"/>
      <c r="D602" s="63"/>
      <c r="E602" s="63"/>
      <c r="F602" s="62"/>
      <c r="G602" s="63"/>
      <c r="H602" s="63"/>
      <c r="I602" s="62"/>
      <c r="J602" s="62"/>
      <c r="K602" s="62"/>
      <c r="L602" s="62"/>
      <c r="M602" s="62"/>
      <c r="N602" s="62"/>
      <c r="O602" s="62"/>
      <c r="P602" s="62"/>
    </row>
    <row r="603" spans="1:16" x14ac:dyDescent="0.25">
      <c r="A603" s="65"/>
      <c r="B603" s="64"/>
      <c r="C603" s="63"/>
      <c r="D603" s="63"/>
      <c r="E603" s="63"/>
      <c r="F603" s="62"/>
      <c r="G603" s="63"/>
      <c r="H603" s="63"/>
      <c r="I603" s="62"/>
      <c r="J603" s="62"/>
      <c r="K603" s="62"/>
      <c r="L603" s="62"/>
      <c r="M603" s="62"/>
      <c r="N603" s="62"/>
      <c r="O603" s="62"/>
      <c r="P603" s="62"/>
    </row>
    <row r="604" spans="1:16" x14ac:dyDescent="0.25">
      <c r="A604" s="65"/>
      <c r="B604" s="64"/>
      <c r="C604" s="63"/>
      <c r="D604" s="63"/>
      <c r="E604" s="63"/>
      <c r="F604" s="62"/>
      <c r="G604" s="63"/>
      <c r="H604" s="63"/>
      <c r="I604" s="62"/>
      <c r="J604" s="62"/>
      <c r="K604" s="62"/>
      <c r="L604" s="62"/>
      <c r="M604" s="62"/>
      <c r="N604" s="62"/>
      <c r="O604" s="62"/>
      <c r="P604" s="62"/>
    </row>
    <row r="605" spans="1:16" x14ac:dyDescent="0.25">
      <c r="A605" s="65"/>
      <c r="B605" s="64"/>
      <c r="C605" s="63"/>
      <c r="D605" s="63"/>
      <c r="E605" s="63"/>
      <c r="F605" s="62"/>
      <c r="G605" s="63"/>
      <c r="H605" s="63"/>
      <c r="I605" s="62"/>
      <c r="J605" s="62"/>
      <c r="K605" s="62"/>
      <c r="L605" s="62"/>
      <c r="M605" s="62"/>
      <c r="N605" s="62"/>
      <c r="O605" s="62"/>
      <c r="P605" s="62"/>
    </row>
    <row r="606" spans="1:16" x14ac:dyDescent="0.25">
      <c r="A606" s="65"/>
      <c r="B606" s="64"/>
      <c r="C606" s="63"/>
      <c r="D606" s="63"/>
      <c r="E606" s="63"/>
      <c r="F606" s="62"/>
      <c r="G606" s="63"/>
      <c r="H606" s="63"/>
      <c r="I606" s="62"/>
      <c r="J606" s="62"/>
      <c r="K606" s="62"/>
      <c r="L606" s="62"/>
      <c r="M606" s="62"/>
      <c r="N606" s="62"/>
      <c r="O606" s="62"/>
      <c r="P606" s="62"/>
    </row>
    <row r="607" spans="1:16" x14ac:dyDescent="0.25">
      <c r="A607" s="65"/>
      <c r="B607" s="64"/>
      <c r="C607" s="63"/>
      <c r="D607" s="63"/>
      <c r="E607" s="63"/>
      <c r="F607" s="62"/>
      <c r="G607" s="63"/>
      <c r="H607" s="63"/>
      <c r="I607" s="62"/>
      <c r="J607" s="62"/>
      <c r="K607" s="62"/>
      <c r="L607" s="62"/>
      <c r="M607" s="62"/>
      <c r="N607" s="62"/>
      <c r="O607" s="62"/>
      <c r="P607" s="62"/>
    </row>
    <row r="608" spans="1:16" x14ac:dyDescent="0.25">
      <c r="A608" s="65"/>
      <c r="B608" s="66"/>
      <c r="C608" s="63"/>
      <c r="D608" s="63"/>
      <c r="E608" s="63"/>
      <c r="F608" s="62"/>
      <c r="G608" s="63"/>
      <c r="H608" s="63"/>
      <c r="I608" s="62"/>
      <c r="J608" s="62"/>
      <c r="K608" s="62"/>
      <c r="L608" s="62"/>
      <c r="M608" s="62"/>
      <c r="N608" s="62"/>
      <c r="O608" s="62"/>
      <c r="P608" s="62"/>
    </row>
    <row r="609" spans="1:16" x14ac:dyDescent="0.25">
      <c r="A609" s="65"/>
      <c r="B609" s="64"/>
      <c r="C609" s="63"/>
      <c r="D609" s="63"/>
      <c r="E609" s="63"/>
      <c r="F609" s="62"/>
      <c r="G609" s="63"/>
      <c r="H609" s="63"/>
      <c r="I609" s="62"/>
      <c r="J609" s="62"/>
      <c r="K609" s="62"/>
      <c r="L609" s="62"/>
      <c r="M609" s="62"/>
      <c r="N609" s="62"/>
      <c r="O609" s="62"/>
      <c r="P609" s="62"/>
    </row>
    <row r="610" spans="1:16" x14ac:dyDescent="0.25">
      <c r="A610" s="65"/>
      <c r="B610" s="64"/>
      <c r="C610" s="63"/>
      <c r="D610" s="63"/>
      <c r="E610" s="63"/>
      <c r="F610" s="62"/>
      <c r="G610" s="63"/>
      <c r="H610" s="63"/>
      <c r="I610" s="62"/>
      <c r="J610" s="62"/>
      <c r="K610" s="62"/>
      <c r="L610" s="62"/>
      <c r="M610" s="62"/>
      <c r="N610" s="62"/>
      <c r="O610" s="62"/>
      <c r="P610" s="62"/>
    </row>
    <row r="611" spans="1:16" x14ac:dyDescent="0.25">
      <c r="A611" s="65"/>
      <c r="B611" s="64"/>
      <c r="C611" s="63"/>
      <c r="D611" s="63"/>
      <c r="E611" s="63"/>
      <c r="F611" s="62"/>
      <c r="G611" s="63"/>
      <c r="H611" s="63"/>
      <c r="I611" s="62"/>
      <c r="J611" s="62"/>
      <c r="K611" s="62"/>
      <c r="L611" s="62"/>
      <c r="M611" s="62"/>
      <c r="N611" s="62"/>
      <c r="O611" s="62"/>
      <c r="P611" s="62"/>
    </row>
    <row r="612" spans="1:16" x14ac:dyDescent="0.25">
      <c r="A612" s="65"/>
      <c r="B612" s="64"/>
      <c r="C612" s="63"/>
      <c r="D612" s="63"/>
      <c r="E612" s="63"/>
      <c r="F612" s="62"/>
      <c r="G612" s="63"/>
      <c r="H612" s="63"/>
      <c r="I612" s="62"/>
      <c r="J612" s="62"/>
      <c r="K612" s="62"/>
      <c r="L612" s="62"/>
      <c r="M612" s="62"/>
      <c r="N612" s="62"/>
      <c r="O612" s="62"/>
      <c r="P612" s="62"/>
    </row>
    <row r="613" spans="1:16" x14ac:dyDescent="0.25">
      <c r="A613" s="65"/>
      <c r="B613" s="64"/>
      <c r="C613" s="63"/>
      <c r="D613" s="63"/>
      <c r="E613" s="63"/>
      <c r="F613" s="62"/>
      <c r="G613" s="63"/>
      <c r="H613" s="63"/>
      <c r="I613" s="62"/>
      <c r="J613" s="62"/>
      <c r="K613" s="62"/>
      <c r="L613" s="62"/>
      <c r="M613" s="62"/>
      <c r="N613" s="62"/>
      <c r="O613" s="62"/>
      <c r="P613" s="62"/>
    </row>
    <row r="614" spans="1:16" x14ac:dyDescent="0.25">
      <c r="A614" s="65"/>
      <c r="B614" s="64"/>
      <c r="C614" s="63"/>
      <c r="D614" s="63"/>
      <c r="E614" s="63"/>
      <c r="F614" s="62"/>
      <c r="G614" s="63"/>
      <c r="H614" s="63"/>
      <c r="I614" s="62"/>
      <c r="J614" s="62"/>
      <c r="K614" s="62"/>
      <c r="L614" s="62"/>
      <c r="M614" s="62"/>
      <c r="N614" s="62"/>
      <c r="O614" s="62"/>
      <c r="P614" s="62"/>
    </row>
    <row r="615" spans="1:16" x14ac:dyDescent="0.25">
      <c r="A615" s="65"/>
      <c r="B615" s="66"/>
      <c r="C615" s="63"/>
      <c r="D615" s="63"/>
      <c r="E615" s="63"/>
      <c r="F615" s="62"/>
      <c r="G615" s="63"/>
      <c r="H615" s="63"/>
      <c r="I615" s="62"/>
      <c r="J615" s="62"/>
      <c r="K615" s="62"/>
      <c r="L615" s="62"/>
      <c r="M615" s="62"/>
      <c r="N615" s="62"/>
      <c r="O615" s="62"/>
      <c r="P615" s="62"/>
    </row>
    <row r="616" spans="1:16" x14ac:dyDescent="0.25">
      <c r="A616" s="65"/>
      <c r="B616" s="64"/>
      <c r="C616" s="63"/>
      <c r="D616" s="63"/>
      <c r="E616" s="63"/>
      <c r="F616" s="62"/>
      <c r="G616" s="63"/>
      <c r="H616" s="63"/>
      <c r="I616" s="62"/>
      <c r="J616" s="62"/>
      <c r="K616" s="62"/>
      <c r="L616" s="62"/>
      <c r="M616" s="62"/>
      <c r="N616" s="62"/>
      <c r="O616" s="62"/>
      <c r="P616" s="62"/>
    </row>
    <row r="617" spans="1:16" x14ac:dyDescent="0.25">
      <c r="A617" s="65"/>
      <c r="B617" s="64"/>
      <c r="C617" s="63"/>
      <c r="D617" s="63"/>
      <c r="E617" s="63"/>
      <c r="F617" s="62"/>
      <c r="G617" s="63"/>
      <c r="H617" s="63"/>
      <c r="I617" s="62"/>
      <c r="J617" s="62"/>
      <c r="K617" s="62"/>
      <c r="L617" s="62"/>
      <c r="M617" s="62"/>
      <c r="N617" s="62"/>
      <c r="O617" s="62"/>
      <c r="P617" s="62"/>
    </row>
    <row r="618" spans="1:16" x14ac:dyDescent="0.25">
      <c r="A618" s="65"/>
      <c r="B618" s="64"/>
      <c r="C618" s="63"/>
      <c r="D618" s="63"/>
      <c r="E618" s="63"/>
      <c r="F618" s="62"/>
      <c r="G618" s="63"/>
      <c r="H618" s="63"/>
      <c r="I618" s="62"/>
      <c r="J618" s="62"/>
      <c r="K618" s="62"/>
      <c r="L618" s="62"/>
      <c r="M618" s="62"/>
      <c r="N618" s="62"/>
      <c r="O618" s="62"/>
      <c r="P618" s="62"/>
    </row>
    <row r="619" spans="1:16" x14ac:dyDescent="0.25">
      <c r="A619" s="65"/>
      <c r="B619" s="64"/>
      <c r="C619" s="63"/>
      <c r="D619" s="63"/>
      <c r="E619" s="63"/>
      <c r="F619" s="62"/>
      <c r="G619" s="63"/>
      <c r="H619" s="63"/>
      <c r="I619" s="62"/>
      <c r="J619" s="62"/>
      <c r="K619" s="62"/>
      <c r="L619" s="62"/>
      <c r="M619" s="62"/>
      <c r="N619" s="62"/>
      <c r="O619" s="62"/>
      <c r="P619" s="62"/>
    </row>
    <row r="620" spans="1:16" x14ac:dyDescent="0.25">
      <c r="A620" s="65"/>
      <c r="B620" s="64"/>
      <c r="C620" s="63"/>
      <c r="D620" s="63"/>
      <c r="E620" s="63"/>
      <c r="F620" s="62"/>
      <c r="G620" s="63"/>
      <c r="H620" s="63"/>
      <c r="I620" s="62"/>
      <c r="J620" s="62"/>
      <c r="K620" s="62"/>
      <c r="L620" s="62"/>
      <c r="M620" s="62"/>
      <c r="N620" s="62"/>
      <c r="O620" s="62"/>
      <c r="P620" s="62"/>
    </row>
    <row r="621" spans="1:16" x14ac:dyDescent="0.25">
      <c r="A621" s="65"/>
      <c r="B621" s="64"/>
      <c r="C621" s="63"/>
      <c r="D621" s="63"/>
      <c r="E621" s="63"/>
      <c r="F621" s="62"/>
      <c r="G621" s="63"/>
      <c r="H621" s="63"/>
      <c r="I621" s="62"/>
      <c r="J621" s="62"/>
      <c r="K621" s="62"/>
      <c r="L621" s="62"/>
      <c r="M621" s="62"/>
      <c r="N621" s="62"/>
      <c r="O621" s="62"/>
      <c r="P621" s="62"/>
    </row>
    <row r="622" spans="1:16" x14ac:dyDescent="0.25">
      <c r="A622" s="65"/>
      <c r="B622" s="66"/>
      <c r="C622" s="63"/>
      <c r="D622" s="63"/>
      <c r="E622" s="63"/>
      <c r="F622" s="62"/>
      <c r="G622" s="63"/>
      <c r="H622" s="63"/>
      <c r="I622" s="62"/>
      <c r="J622" s="62"/>
      <c r="K622" s="62"/>
      <c r="L622" s="62"/>
      <c r="M622" s="62"/>
      <c r="N622" s="62"/>
      <c r="O622" s="62"/>
      <c r="P622" s="62"/>
    </row>
    <row r="623" spans="1:16" x14ac:dyDescent="0.25">
      <c r="A623" s="65"/>
      <c r="B623" s="64"/>
      <c r="C623" s="63"/>
      <c r="D623" s="63"/>
      <c r="E623" s="63"/>
      <c r="F623" s="62"/>
      <c r="G623" s="63"/>
      <c r="H623" s="63"/>
      <c r="I623" s="62"/>
      <c r="J623" s="62"/>
      <c r="K623" s="62"/>
      <c r="L623" s="62"/>
      <c r="M623" s="62"/>
      <c r="N623" s="62"/>
      <c r="O623" s="62"/>
      <c r="P623" s="62"/>
    </row>
    <row r="624" spans="1:16" x14ac:dyDescent="0.25">
      <c r="A624" s="65"/>
      <c r="B624" s="64"/>
      <c r="C624" s="63"/>
      <c r="D624" s="63"/>
      <c r="E624" s="63"/>
      <c r="F624" s="62"/>
      <c r="G624" s="63"/>
      <c r="H624" s="63"/>
      <c r="I624" s="62"/>
      <c r="J624" s="62"/>
      <c r="K624" s="62"/>
      <c r="L624" s="62"/>
      <c r="M624" s="62"/>
      <c r="N624" s="62"/>
      <c r="O624" s="62"/>
      <c r="P624" s="62"/>
    </row>
    <row r="625" spans="1:16" x14ac:dyDescent="0.25">
      <c r="A625" s="65"/>
      <c r="B625" s="64"/>
      <c r="C625" s="63"/>
      <c r="D625" s="63"/>
      <c r="E625" s="63"/>
      <c r="F625" s="62"/>
      <c r="G625" s="63"/>
      <c r="H625" s="63"/>
      <c r="I625" s="62"/>
      <c r="J625" s="62"/>
      <c r="K625" s="62"/>
      <c r="L625" s="62"/>
      <c r="M625" s="62"/>
      <c r="N625" s="62"/>
      <c r="O625" s="62"/>
      <c r="P625" s="62"/>
    </row>
    <row r="626" spans="1:16" x14ac:dyDescent="0.25">
      <c r="A626" s="65"/>
      <c r="B626" s="64"/>
      <c r="C626" s="63"/>
      <c r="D626" s="63"/>
      <c r="E626" s="63"/>
      <c r="F626" s="62"/>
      <c r="G626" s="63"/>
      <c r="H626" s="63"/>
      <c r="I626" s="62"/>
      <c r="J626" s="62"/>
      <c r="K626" s="62"/>
      <c r="L626" s="62"/>
      <c r="M626" s="62"/>
      <c r="N626" s="62"/>
      <c r="O626" s="62"/>
      <c r="P626" s="62"/>
    </row>
    <row r="627" spans="1:16" x14ac:dyDescent="0.25">
      <c r="A627" s="65"/>
      <c r="B627" s="64"/>
      <c r="C627" s="63"/>
      <c r="D627" s="63"/>
      <c r="E627" s="63"/>
      <c r="F627" s="62"/>
      <c r="G627" s="63"/>
      <c r="H627" s="63"/>
      <c r="I627" s="62"/>
      <c r="J627" s="62"/>
      <c r="K627" s="62"/>
      <c r="L627" s="62"/>
      <c r="M627" s="62"/>
      <c r="N627" s="62"/>
      <c r="O627" s="62"/>
      <c r="P627" s="62"/>
    </row>
    <row r="628" spans="1:16" x14ac:dyDescent="0.25">
      <c r="A628" s="65"/>
      <c r="B628" s="64"/>
      <c r="C628" s="63"/>
      <c r="D628" s="63"/>
      <c r="E628" s="63"/>
      <c r="F628" s="62"/>
      <c r="G628" s="63"/>
      <c r="H628" s="63"/>
      <c r="I628" s="62"/>
      <c r="J628" s="62"/>
      <c r="K628" s="62"/>
      <c r="L628" s="62"/>
      <c r="M628" s="62"/>
      <c r="N628" s="62"/>
      <c r="O628" s="62"/>
      <c r="P628" s="62"/>
    </row>
    <row r="629" spans="1:16" x14ac:dyDescent="0.25">
      <c r="A629" s="65"/>
      <c r="B629" s="64"/>
      <c r="C629" s="63"/>
      <c r="D629" s="63"/>
      <c r="E629" s="63"/>
      <c r="F629" s="62"/>
      <c r="G629" s="63"/>
      <c r="H629" s="63"/>
      <c r="I629" s="62"/>
      <c r="J629" s="62"/>
      <c r="K629" s="62"/>
      <c r="L629" s="62"/>
      <c r="M629" s="62"/>
      <c r="N629" s="62"/>
      <c r="O629" s="62"/>
      <c r="P629" s="62"/>
    </row>
    <row r="630" spans="1:16" x14ac:dyDescent="0.25">
      <c r="A630" s="65"/>
      <c r="B630" s="66"/>
      <c r="C630" s="63"/>
      <c r="D630" s="63"/>
      <c r="E630" s="63"/>
      <c r="F630" s="62"/>
      <c r="G630" s="63"/>
      <c r="H630" s="63"/>
      <c r="I630" s="62"/>
      <c r="J630" s="62"/>
      <c r="K630" s="62"/>
      <c r="L630" s="62"/>
      <c r="M630" s="62"/>
      <c r="N630" s="62"/>
      <c r="O630" s="62"/>
      <c r="P630" s="62"/>
    </row>
    <row r="631" spans="1:16" x14ac:dyDescent="0.25">
      <c r="A631" s="65"/>
      <c r="B631" s="64"/>
      <c r="C631" s="63"/>
      <c r="D631" s="63"/>
      <c r="E631" s="63"/>
      <c r="F631" s="62"/>
      <c r="G631" s="63"/>
      <c r="H631" s="63"/>
      <c r="I631" s="62"/>
      <c r="J631" s="62"/>
      <c r="K631" s="62"/>
      <c r="L631" s="62"/>
      <c r="M631" s="62"/>
      <c r="N631" s="62"/>
      <c r="O631" s="62"/>
      <c r="P631" s="62"/>
    </row>
    <row r="632" spans="1:16" x14ac:dyDescent="0.25">
      <c r="A632" s="65"/>
      <c r="B632" s="64"/>
      <c r="C632" s="63"/>
      <c r="D632" s="63"/>
      <c r="E632" s="63"/>
      <c r="F632" s="62"/>
      <c r="G632" s="63"/>
      <c r="H632" s="63"/>
      <c r="I632" s="62"/>
      <c r="J632" s="62"/>
      <c r="K632" s="62"/>
      <c r="L632" s="62"/>
      <c r="M632" s="62"/>
      <c r="N632" s="62"/>
      <c r="O632" s="62"/>
      <c r="P632" s="62"/>
    </row>
    <row r="633" spans="1:16" x14ac:dyDescent="0.25">
      <c r="A633" s="65"/>
      <c r="B633" s="64"/>
      <c r="C633" s="63"/>
      <c r="D633" s="63"/>
      <c r="E633" s="63"/>
      <c r="F633" s="62"/>
      <c r="G633" s="63"/>
      <c r="H633" s="63"/>
      <c r="I633" s="62"/>
      <c r="J633" s="62"/>
      <c r="K633" s="62"/>
      <c r="L633" s="62"/>
      <c r="M633" s="62"/>
      <c r="N633" s="62"/>
      <c r="O633" s="62"/>
      <c r="P633" s="62"/>
    </row>
    <row r="634" spans="1:16" x14ac:dyDescent="0.25">
      <c r="A634" s="65"/>
      <c r="B634" s="64"/>
      <c r="C634" s="63"/>
      <c r="D634" s="63"/>
      <c r="E634" s="63"/>
      <c r="F634" s="62"/>
      <c r="G634" s="63"/>
      <c r="H634" s="63"/>
      <c r="I634" s="62"/>
      <c r="J634" s="62"/>
      <c r="K634" s="62"/>
      <c r="L634" s="62"/>
      <c r="M634" s="62"/>
      <c r="N634" s="62"/>
      <c r="O634" s="62"/>
      <c r="P634" s="62"/>
    </row>
    <row r="635" spans="1:16" x14ac:dyDescent="0.25">
      <c r="A635" s="65"/>
      <c r="B635" s="64"/>
      <c r="C635" s="63"/>
      <c r="D635" s="63"/>
      <c r="E635" s="63"/>
      <c r="F635" s="62"/>
      <c r="G635" s="63"/>
      <c r="H635" s="63"/>
      <c r="I635" s="62"/>
      <c r="J635" s="62"/>
      <c r="K635" s="62"/>
      <c r="L635" s="62"/>
      <c r="M635" s="62"/>
      <c r="N635" s="62"/>
      <c r="O635" s="62"/>
      <c r="P635" s="62"/>
    </row>
    <row r="636" spans="1:16" x14ac:dyDescent="0.25">
      <c r="A636" s="65"/>
      <c r="B636" s="64"/>
      <c r="C636" s="63"/>
      <c r="D636" s="63"/>
      <c r="E636" s="63"/>
      <c r="F636" s="62"/>
      <c r="G636" s="63"/>
      <c r="H636" s="63"/>
      <c r="I636" s="62"/>
      <c r="J636" s="62"/>
      <c r="K636" s="62"/>
      <c r="L636" s="62"/>
      <c r="M636" s="62"/>
      <c r="N636" s="62"/>
      <c r="O636" s="62"/>
      <c r="P636" s="62"/>
    </row>
    <row r="637" spans="1:16" x14ac:dyDescent="0.25">
      <c r="A637" s="65"/>
      <c r="B637" s="64"/>
      <c r="C637" s="63"/>
      <c r="D637" s="63"/>
      <c r="E637" s="63"/>
      <c r="F637" s="62"/>
      <c r="G637" s="63"/>
      <c r="H637" s="63"/>
      <c r="I637" s="62"/>
      <c r="J637" s="62"/>
      <c r="K637" s="62"/>
      <c r="L637" s="62"/>
      <c r="M637" s="62"/>
      <c r="N637" s="62"/>
      <c r="O637" s="62"/>
      <c r="P637" s="62"/>
    </row>
    <row r="638" spans="1:16" x14ac:dyDescent="0.25">
      <c r="A638" s="65"/>
      <c r="B638" s="64"/>
      <c r="C638" s="63"/>
      <c r="D638" s="63"/>
      <c r="E638" s="63"/>
      <c r="F638" s="62"/>
      <c r="G638" s="63"/>
      <c r="H638" s="63"/>
      <c r="I638" s="62"/>
      <c r="J638" s="62"/>
      <c r="K638" s="62"/>
      <c r="L638" s="62"/>
      <c r="M638" s="62"/>
      <c r="N638" s="62"/>
      <c r="O638" s="62"/>
      <c r="P638" s="62"/>
    </row>
    <row r="639" spans="1:16" x14ac:dyDescent="0.25">
      <c r="A639" s="65"/>
      <c r="B639" s="64"/>
      <c r="C639" s="63"/>
      <c r="D639" s="63"/>
      <c r="E639" s="63"/>
      <c r="F639" s="62"/>
      <c r="G639" s="63"/>
      <c r="H639" s="63"/>
      <c r="I639" s="62"/>
      <c r="J639" s="62"/>
      <c r="K639" s="62"/>
      <c r="L639" s="62"/>
      <c r="M639" s="62"/>
      <c r="N639" s="62"/>
      <c r="O639" s="62"/>
      <c r="P639" s="62"/>
    </row>
    <row r="640" spans="1:16" x14ac:dyDescent="0.25">
      <c r="A640" s="65"/>
      <c r="B640" s="64"/>
      <c r="C640" s="63"/>
      <c r="D640" s="63"/>
      <c r="E640" s="63"/>
      <c r="F640" s="62"/>
      <c r="G640" s="63"/>
      <c r="H640" s="63"/>
      <c r="I640" s="62"/>
      <c r="J640" s="62"/>
      <c r="K640" s="62"/>
      <c r="L640" s="62"/>
      <c r="M640" s="62"/>
      <c r="N640" s="62"/>
      <c r="O640" s="62"/>
      <c r="P640" s="62"/>
    </row>
    <row r="641" spans="1:16" x14ac:dyDescent="0.25">
      <c r="A641" s="65"/>
      <c r="B641" s="64"/>
      <c r="C641" s="63"/>
      <c r="D641" s="63"/>
      <c r="E641" s="63"/>
      <c r="F641" s="62"/>
      <c r="G641" s="63"/>
      <c r="H641" s="63"/>
      <c r="I641" s="62"/>
      <c r="J641" s="62"/>
      <c r="K641" s="62"/>
      <c r="L641" s="62"/>
      <c r="M641" s="62"/>
      <c r="N641" s="62"/>
      <c r="O641" s="62"/>
      <c r="P641" s="62"/>
    </row>
    <row r="642" spans="1:16" x14ac:dyDescent="0.25">
      <c r="A642" s="65"/>
      <c r="B642" s="64"/>
      <c r="C642" s="63"/>
      <c r="D642" s="63"/>
      <c r="E642" s="63"/>
      <c r="F642" s="62"/>
      <c r="G642" s="63"/>
      <c r="H642" s="63"/>
      <c r="I642" s="62"/>
      <c r="J642" s="62"/>
      <c r="K642" s="62"/>
      <c r="L642" s="62"/>
      <c r="M642" s="62"/>
      <c r="N642" s="62"/>
      <c r="O642" s="62"/>
      <c r="P642" s="62"/>
    </row>
    <row r="643" spans="1:16" x14ac:dyDescent="0.25">
      <c r="A643" s="65"/>
      <c r="B643" s="64"/>
      <c r="C643" s="63"/>
      <c r="D643" s="63"/>
      <c r="E643" s="63"/>
      <c r="F643" s="62"/>
      <c r="G643" s="63"/>
      <c r="H643" s="63"/>
      <c r="I643" s="62"/>
      <c r="J643" s="62"/>
      <c r="K643" s="62"/>
      <c r="L643" s="62"/>
      <c r="M643" s="62"/>
      <c r="N643" s="62"/>
      <c r="O643" s="62"/>
      <c r="P643" s="62"/>
    </row>
    <row r="644" spans="1:16" x14ac:dyDescent="0.25">
      <c r="A644" s="65"/>
      <c r="B644" s="64"/>
      <c r="C644" s="63"/>
      <c r="D644" s="63"/>
      <c r="E644" s="63"/>
      <c r="F644" s="62"/>
      <c r="G644" s="63"/>
      <c r="H644" s="63"/>
      <c r="I644" s="62"/>
      <c r="J644" s="62"/>
      <c r="K644" s="62"/>
      <c r="L644" s="62"/>
      <c r="M644" s="62"/>
      <c r="N644" s="62"/>
      <c r="O644" s="62"/>
      <c r="P644" s="62"/>
    </row>
    <row r="645" spans="1:16" x14ac:dyDescent="0.25">
      <c r="A645" s="65"/>
      <c r="B645" s="64"/>
      <c r="C645" s="63"/>
      <c r="D645" s="63"/>
      <c r="E645" s="63"/>
      <c r="F645" s="62"/>
      <c r="G645" s="63"/>
      <c r="H645" s="63"/>
      <c r="I645" s="62"/>
      <c r="J645" s="62"/>
      <c r="K645" s="62"/>
      <c r="L645" s="62"/>
      <c r="M645" s="62"/>
      <c r="N645" s="62"/>
      <c r="O645" s="62"/>
      <c r="P645" s="62"/>
    </row>
    <row r="646" spans="1:16" x14ac:dyDescent="0.25">
      <c r="A646" s="65"/>
      <c r="B646" s="64"/>
      <c r="C646" s="63"/>
      <c r="D646" s="63"/>
      <c r="E646" s="63"/>
      <c r="F646" s="62"/>
      <c r="G646" s="63"/>
      <c r="H646" s="63"/>
      <c r="I646" s="62"/>
      <c r="J646" s="62"/>
      <c r="K646" s="62"/>
      <c r="L646" s="62"/>
      <c r="M646" s="62"/>
      <c r="N646" s="62"/>
      <c r="O646" s="62"/>
      <c r="P646" s="62"/>
    </row>
    <row r="647" spans="1:16" x14ac:dyDescent="0.25">
      <c r="A647" s="65"/>
      <c r="B647" s="64"/>
      <c r="C647" s="63"/>
      <c r="D647" s="63"/>
      <c r="E647" s="63"/>
      <c r="F647" s="62"/>
      <c r="G647" s="63"/>
      <c r="H647" s="63"/>
      <c r="I647" s="62"/>
      <c r="J647" s="62"/>
      <c r="K647" s="62"/>
      <c r="L647" s="62"/>
      <c r="M647" s="62"/>
      <c r="N647" s="62"/>
      <c r="O647" s="62"/>
      <c r="P647" s="62"/>
    </row>
    <row r="648" spans="1:16" x14ac:dyDescent="0.25">
      <c r="A648" s="65"/>
      <c r="B648" s="64"/>
      <c r="C648" s="63"/>
      <c r="D648" s="63"/>
      <c r="E648" s="63"/>
      <c r="F648" s="62"/>
      <c r="G648" s="63"/>
      <c r="H648" s="63"/>
      <c r="I648" s="62"/>
      <c r="J648" s="62"/>
      <c r="K648" s="62"/>
      <c r="L648" s="62"/>
      <c r="M648" s="62"/>
      <c r="N648" s="62"/>
      <c r="O648" s="62"/>
      <c r="P648" s="62"/>
    </row>
    <row r="649" spans="1:16" x14ac:dyDescent="0.25">
      <c r="A649" s="65"/>
      <c r="B649" s="64"/>
      <c r="C649" s="63"/>
      <c r="D649" s="63"/>
      <c r="E649" s="63"/>
      <c r="F649" s="62"/>
      <c r="G649" s="63"/>
      <c r="H649" s="63"/>
      <c r="I649" s="62"/>
      <c r="J649" s="62"/>
      <c r="K649" s="62"/>
      <c r="L649" s="62"/>
      <c r="M649" s="62"/>
      <c r="N649" s="62"/>
      <c r="O649" s="62"/>
      <c r="P649" s="62"/>
    </row>
    <row r="650" spans="1:16" x14ac:dyDescent="0.25">
      <c r="A650" s="65"/>
      <c r="B650" s="64"/>
      <c r="C650" s="63"/>
      <c r="D650" s="63"/>
      <c r="E650" s="63"/>
      <c r="F650" s="62"/>
      <c r="G650" s="63"/>
      <c r="H650" s="63"/>
      <c r="I650" s="62"/>
      <c r="J650" s="62"/>
      <c r="K650" s="62"/>
      <c r="L650" s="62"/>
      <c r="M650" s="62"/>
      <c r="N650" s="62"/>
      <c r="O650" s="62"/>
      <c r="P650" s="62"/>
    </row>
    <row r="651" spans="1:16" x14ac:dyDescent="0.25">
      <c r="A651" s="65"/>
      <c r="B651" s="64"/>
      <c r="C651" s="63"/>
      <c r="D651" s="63"/>
      <c r="E651" s="63"/>
      <c r="F651" s="62"/>
      <c r="G651" s="63"/>
      <c r="H651" s="63"/>
      <c r="I651" s="62"/>
      <c r="J651" s="62"/>
      <c r="K651" s="62"/>
      <c r="L651" s="62"/>
      <c r="M651" s="62"/>
      <c r="N651" s="62"/>
      <c r="O651" s="62"/>
      <c r="P651" s="62"/>
    </row>
    <row r="652" spans="1:16" x14ac:dyDescent="0.25">
      <c r="A652" s="65"/>
      <c r="B652" s="64"/>
      <c r="C652" s="63"/>
      <c r="D652" s="63"/>
      <c r="E652" s="63"/>
      <c r="F652" s="62"/>
      <c r="G652" s="63"/>
      <c r="H652" s="63"/>
      <c r="I652" s="62"/>
      <c r="J652" s="62"/>
      <c r="K652" s="62"/>
      <c r="L652" s="62"/>
      <c r="M652" s="62"/>
      <c r="N652" s="62"/>
      <c r="O652" s="62"/>
      <c r="P652" s="62"/>
    </row>
    <row r="653" spans="1:16" x14ac:dyDescent="0.25">
      <c r="A653" s="65"/>
      <c r="B653" s="64"/>
      <c r="C653" s="63"/>
      <c r="D653" s="63"/>
      <c r="E653" s="63"/>
      <c r="F653" s="62"/>
      <c r="G653" s="63"/>
      <c r="H653" s="63"/>
      <c r="I653" s="62"/>
      <c r="J653" s="62"/>
      <c r="K653" s="62"/>
      <c r="L653" s="62"/>
      <c r="M653" s="62"/>
      <c r="N653" s="62"/>
      <c r="O653" s="62"/>
      <c r="P653" s="62"/>
    </row>
    <row r="654" spans="1:16" x14ac:dyDescent="0.25">
      <c r="A654" s="65"/>
      <c r="B654" s="64"/>
      <c r="C654" s="63"/>
      <c r="D654" s="63"/>
      <c r="E654" s="63"/>
      <c r="F654" s="62"/>
      <c r="G654" s="63"/>
      <c r="H654" s="63"/>
      <c r="I654" s="62"/>
      <c r="J654" s="62"/>
      <c r="K654" s="62"/>
      <c r="L654" s="62"/>
      <c r="M654" s="62"/>
      <c r="N654" s="62"/>
      <c r="O654" s="62"/>
      <c r="P654" s="62"/>
    </row>
    <row r="655" spans="1:16" x14ac:dyDescent="0.25">
      <c r="A655" s="65"/>
      <c r="B655" s="64"/>
      <c r="C655" s="63"/>
      <c r="D655" s="63"/>
      <c r="E655" s="63"/>
      <c r="F655" s="62"/>
      <c r="G655" s="63"/>
      <c r="H655" s="63"/>
      <c r="I655" s="62"/>
      <c r="J655" s="62"/>
      <c r="K655" s="62"/>
      <c r="L655" s="62"/>
      <c r="M655" s="62"/>
      <c r="N655" s="62"/>
      <c r="O655" s="62"/>
      <c r="P655" s="62"/>
    </row>
    <row r="656" spans="1:16" x14ac:dyDescent="0.25">
      <c r="A656" s="65"/>
      <c r="B656" s="64"/>
      <c r="C656" s="63"/>
      <c r="D656" s="63"/>
      <c r="E656" s="63"/>
      <c r="F656" s="62"/>
      <c r="G656" s="63"/>
      <c r="H656" s="63"/>
      <c r="I656" s="62"/>
      <c r="J656" s="62"/>
      <c r="K656" s="62"/>
      <c r="L656" s="62"/>
      <c r="M656" s="62"/>
      <c r="N656" s="62"/>
      <c r="O656" s="62"/>
      <c r="P656" s="62"/>
    </row>
    <row r="657" spans="1:16" x14ac:dyDescent="0.25">
      <c r="A657" s="65"/>
      <c r="B657" s="64"/>
      <c r="C657" s="63"/>
      <c r="D657" s="63"/>
      <c r="E657" s="63"/>
      <c r="F657" s="62"/>
      <c r="G657" s="63"/>
      <c r="H657" s="63"/>
      <c r="I657" s="62"/>
      <c r="J657" s="62"/>
      <c r="K657" s="62"/>
      <c r="L657" s="62"/>
      <c r="M657" s="62"/>
      <c r="N657" s="62"/>
      <c r="O657" s="62"/>
      <c r="P657" s="62"/>
    </row>
    <row r="658" spans="1:16" x14ac:dyDescent="0.25">
      <c r="A658" s="65"/>
      <c r="B658" s="64"/>
      <c r="C658" s="63"/>
      <c r="D658" s="63"/>
      <c r="E658" s="63"/>
      <c r="F658" s="62"/>
      <c r="G658" s="63"/>
      <c r="H658" s="63"/>
      <c r="I658" s="62"/>
      <c r="J658" s="62"/>
      <c r="K658" s="62"/>
      <c r="L658" s="62"/>
      <c r="M658" s="62"/>
      <c r="N658" s="62"/>
      <c r="O658" s="62"/>
      <c r="P658" s="62"/>
    </row>
    <row r="659" spans="1:16" x14ac:dyDescent="0.25">
      <c r="A659" s="65"/>
      <c r="B659" s="64"/>
      <c r="C659" s="63"/>
      <c r="D659" s="63"/>
      <c r="E659" s="63"/>
      <c r="F659" s="62"/>
      <c r="G659" s="63"/>
      <c r="H659" s="63"/>
      <c r="I659" s="62"/>
      <c r="J659" s="62"/>
      <c r="K659" s="62"/>
      <c r="L659" s="62"/>
      <c r="M659" s="62"/>
      <c r="N659" s="62"/>
      <c r="O659" s="62"/>
      <c r="P659" s="62"/>
    </row>
    <row r="660" spans="1:16" x14ac:dyDescent="0.25">
      <c r="A660" s="65"/>
      <c r="B660" s="64"/>
      <c r="C660" s="63"/>
      <c r="D660" s="63"/>
      <c r="E660" s="63"/>
      <c r="F660" s="62"/>
      <c r="G660" s="63"/>
      <c r="H660" s="63"/>
      <c r="I660" s="62"/>
      <c r="J660" s="62"/>
      <c r="K660" s="62"/>
      <c r="L660" s="62"/>
      <c r="M660" s="62"/>
      <c r="N660" s="62"/>
      <c r="O660" s="62"/>
      <c r="P660" s="62"/>
    </row>
    <row r="661" spans="1:16" x14ac:dyDescent="0.25">
      <c r="A661" s="65"/>
      <c r="B661" s="64"/>
      <c r="C661" s="63"/>
      <c r="D661" s="63"/>
      <c r="E661" s="63"/>
      <c r="F661" s="62"/>
      <c r="G661" s="63"/>
      <c r="H661" s="63"/>
      <c r="I661" s="62"/>
      <c r="J661" s="62"/>
      <c r="K661" s="62"/>
      <c r="L661" s="62"/>
      <c r="M661" s="62"/>
      <c r="N661" s="62"/>
      <c r="O661" s="62"/>
      <c r="P661" s="62"/>
    </row>
    <row r="662" spans="1:16" x14ac:dyDescent="0.25">
      <c r="A662" s="65"/>
      <c r="B662" s="64"/>
      <c r="C662" s="63"/>
      <c r="D662" s="63"/>
      <c r="E662" s="63"/>
      <c r="F662" s="62"/>
      <c r="G662" s="63"/>
      <c r="H662" s="63"/>
      <c r="I662" s="62"/>
      <c r="J662" s="62"/>
      <c r="K662" s="62"/>
      <c r="L662" s="62"/>
      <c r="M662" s="62"/>
      <c r="N662" s="62"/>
      <c r="O662" s="62"/>
      <c r="P662" s="62"/>
    </row>
    <row r="663" spans="1:16" x14ac:dyDescent="0.25">
      <c r="A663" s="65"/>
      <c r="B663" s="64"/>
      <c r="C663" s="63"/>
      <c r="D663" s="63"/>
      <c r="E663" s="63"/>
      <c r="F663" s="62"/>
      <c r="G663" s="63"/>
      <c r="H663" s="63"/>
      <c r="I663" s="62"/>
      <c r="J663" s="62"/>
      <c r="K663" s="62"/>
      <c r="L663" s="62"/>
      <c r="M663" s="62"/>
      <c r="N663" s="62"/>
      <c r="O663" s="62"/>
      <c r="P663" s="62"/>
    </row>
    <row r="664" spans="1:16" x14ac:dyDescent="0.25">
      <c r="A664" s="65"/>
      <c r="B664" s="64"/>
      <c r="C664" s="63"/>
      <c r="D664" s="63"/>
      <c r="E664" s="63"/>
      <c r="F664" s="62"/>
      <c r="G664" s="63"/>
      <c r="H664" s="63"/>
      <c r="I664" s="62"/>
      <c r="J664" s="62"/>
      <c r="K664" s="62"/>
      <c r="L664" s="62"/>
      <c r="M664" s="62"/>
      <c r="N664" s="62"/>
      <c r="O664" s="62"/>
      <c r="P664" s="62"/>
    </row>
    <row r="665" spans="1:16" x14ac:dyDescent="0.25">
      <c r="A665" s="65"/>
      <c r="B665" s="64"/>
      <c r="C665" s="63"/>
      <c r="D665" s="63"/>
      <c r="E665" s="63"/>
      <c r="F665" s="62"/>
      <c r="G665" s="63"/>
      <c r="H665" s="63"/>
      <c r="I665" s="62"/>
      <c r="J665" s="62"/>
      <c r="K665" s="62"/>
      <c r="L665" s="62"/>
      <c r="M665" s="62"/>
      <c r="N665" s="62"/>
      <c r="O665" s="62"/>
      <c r="P665" s="62"/>
    </row>
    <row r="666" spans="1:16" x14ac:dyDescent="0.25">
      <c r="A666" s="65"/>
      <c r="B666" s="64"/>
      <c r="C666" s="63"/>
      <c r="D666" s="63"/>
      <c r="E666" s="63"/>
      <c r="F666" s="62"/>
      <c r="G666" s="63"/>
      <c r="H666" s="63"/>
      <c r="I666" s="62"/>
      <c r="J666" s="62"/>
      <c r="K666" s="62"/>
      <c r="L666" s="62"/>
      <c r="M666" s="62"/>
      <c r="N666" s="62"/>
      <c r="O666" s="62"/>
      <c r="P666" s="62"/>
    </row>
    <row r="667" spans="1:16" x14ac:dyDescent="0.25">
      <c r="A667" s="65"/>
      <c r="B667" s="64"/>
      <c r="C667" s="63"/>
      <c r="D667" s="63"/>
      <c r="E667" s="63"/>
      <c r="F667" s="62"/>
      <c r="G667" s="63"/>
      <c r="H667" s="63"/>
      <c r="I667" s="62"/>
      <c r="J667" s="62"/>
      <c r="K667" s="62"/>
      <c r="L667" s="62"/>
      <c r="M667" s="62"/>
      <c r="N667" s="62"/>
      <c r="O667" s="62"/>
      <c r="P667" s="62"/>
    </row>
    <row r="668" spans="1:16" x14ac:dyDescent="0.25">
      <c r="A668" s="65"/>
      <c r="B668" s="66"/>
      <c r="C668" s="63"/>
      <c r="D668" s="63"/>
      <c r="E668" s="63"/>
      <c r="F668" s="62"/>
      <c r="G668" s="63"/>
      <c r="H668" s="63"/>
      <c r="I668" s="62"/>
      <c r="J668" s="62"/>
      <c r="K668" s="62"/>
      <c r="L668" s="62"/>
      <c r="M668" s="62"/>
      <c r="N668" s="62"/>
      <c r="O668" s="62"/>
      <c r="P668" s="62"/>
    </row>
    <row r="669" spans="1:16" x14ac:dyDescent="0.25">
      <c r="A669" s="65"/>
      <c r="B669" s="64"/>
      <c r="C669" s="63"/>
      <c r="D669" s="63"/>
      <c r="E669" s="63"/>
      <c r="F669" s="62"/>
      <c r="G669" s="63"/>
      <c r="H669" s="63"/>
      <c r="I669" s="62"/>
      <c r="J669" s="62"/>
      <c r="K669" s="62"/>
      <c r="L669" s="62"/>
      <c r="M669" s="62"/>
      <c r="N669" s="62"/>
      <c r="O669" s="62"/>
      <c r="P669" s="62"/>
    </row>
    <row r="670" spans="1:16" x14ac:dyDescent="0.25">
      <c r="A670" s="65"/>
      <c r="B670" s="64"/>
      <c r="C670" s="63"/>
      <c r="D670" s="63"/>
      <c r="E670" s="63"/>
      <c r="F670" s="62"/>
      <c r="G670" s="63"/>
      <c r="H670" s="63"/>
      <c r="I670" s="62"/>
      <c r="J670" s="62"/>
      <c r="K670" s="62"/>
      <c r="L670" s="62"/>
      <c r="M670" s="62"/>
      <c r="N670" s="62"/>
      <c r="O670" s="62"/>
      <c r="P670" s="62"/>
    </row>
    <row r="671" spans="1:16" x14ac:dyDescent="0.25">
      <c r="A671" s="65"/>
      <c r="B671" s="64"/>
      <c r="C671" s="63"/>
      <c r="D671" s="63"/>
      <c r="E671" s="63"/>
      <c r="F671" s="62"/>
      <c r="G671" s="63"/>
      <c r="H671" s="63"/>
      <c r="I671" s="62"/>
      <c r="J671" s="62"/>
      <c r="K671" s="62"/>
      <c r="L671" s="62"/>
      <c r="M671" s="62"/>
      <c r="N671" s="62"/>
      <c r="O671" s="62"/>
      <c r="P671" s="62"/>
    </row>
    <row r="672" spans="1:16" x14ac:dyDescent="0.25">
      <c r="A672" s="65"/>
      <c r="B672" s="66"/>
      <c r="C672" s="63"/>
      <c r="D672" s="63"/>
      <c r="E672" s="63"/>
      <c r="F672" s="62"/>
      <c r="G672" s="63"/>
      <c r="H672" s="63"/>
      <c r="I672" s="62"/>
      <c r="J672" s="62"/>
      <c r="K672" s="62"/>
      <c r="L672" s="62"/>
      <c r="M672" s="62"/>
      <c r="N672" s="62"/>
      <c r="O672" s="62"/>
      <c r="P672" s="62"/>
    </row>
    <row r="673" spans="1:16" x14ac:dyDescent="0.25">
      <c r="A673" s="65"/>
      <c r="B673" s="64"/>
      <c r="C673" s="63"/>
      <c r="D673" s="63"/>
      <c r="E673" s="63"/>
      <c r="F673" s="62"/>
      <c r="G673" s="63"/>
      <c r="H673" s="63"/>
      <c r="I673" s="62"/>
      <c r="J673" s="62"/>
      <c r="K673" s="62"/>
      <c r="L673" s="62"/>
      <c r="M673" s="62"/>
      <c r="N673" s="62"/>
      <c r="O673" s="62"/>
      <c r="P673" s="62"/>
    </row>
    <row r="674" spans="1:16" x14ac:dyDescent="0.25">
      <c r="A674" s="65"/>
      <c r="B674" s="64"/>
      <c r="C674" s="63"/>
      <c r="D674" s="63"/>
      <c r="E674" s="63"/>
      <c r="F674" s="62"/>
      <c r="G674" s="63"/>
      <c r="H674" s="63"/>
      <c r="I674" s="62"/>
      <c r="J674" s="62"/>
      <c r="K674" s="62"/>
      <c r="L674" s="62"/>
      <c r="M674" s="62"/>
      <c r="N674" s="62"/>
      <c r="O674" s="62"/>
      <c r="P674" s="62"/>
    </row>
    <row r="675" spans="1:16" x14ac:dyDescent="0.25">
      <c r="A675" s="65"/>
      <c r="B675" s="64"/>
      <c r="C675" s="63"/>
      <c r="D675" s="63"/>
      <c r="E675" s="63"/>
      <c r="F675" s="62"/>
      <c r="G675" s="63"/>
      <c r="H675" s="63"/>
      <c r="I675" s="62"/>
      <c r="J675" s="62"/>
      <c r="K675" s="62"/>
      <c r="L675" s="62"/>
      <c r="M675" s="62"/>
      <c r="N675" s="62"/>
      <c r="O675" s="62"/>
      <c r="P675" s="62"/>
    </row>
    <row r="676" spans="1:16" x14ac:dyDescent="0.25">
      <c r="A676" s="65"/>
      <c r="B676" s="64"/>
      <c r="C676" s="63"/>
      <c r="D676" s="63"/>
      <c r="E676" s="63"/>
      <c r="F676" s="62"/>
      <c r="G676" s="63"/>
      <c r="H676" s="63"/>
      <c r="I676" s="62"/>
      <c r="J676" s="62"/>
      <c r="K676" s="62"/>
      <c r="L676" s="62"/>
      <c r="M676" s="62"/>
      <c r="N676" s="62"/>
      <c r="O676" s="62"/>
      <c r="P676" s="62"/>
    </row>
    <row r="677" spans="1:16" x14ac:dyDescent="0.25">
      <c r="A677" s="65"/>
      <c r="B677" s="64"/>
      <c r="C677" s="63"/>
      <c r="D677" s="63"/>
      <c r="E677" s="63"/>
      <c r="F677" s="62"/>
      <c r="G677" s="63"/>
      <c r="H677" s="63"/>
      <c r="I677" s="62"/>
      <c r="J677" s="62"/>
      <c r="K677" s="62"/>
      <c r="L677" s="62"/>
      <c r="M677" s="62"/>
      <c r="N677" s="62"/>
      <c r="O677" s="62"/>
      <c r="P677" s="62"/>
    </row>
    <row r="678" spans="1:16" x14ac:dyDescent="0.25">
      <c r="A678" s="65"/>
      <c r="B678" s="64"/>
      <c r="C678" s="63"/>
      <c r="D678" s="63"/>
      <c r="E678" s="63"/>
      <c r="F678" s="62"/>
      <c r="G678" s="63"/>
      <c r="H678" s="63"/>
      <c r="I678" s="62"/>
      <c r="J678" s="62"/>
      <c r="K678" s="62"/>
      <c r="L678" s="62"/>
      <c r="M678" s="62"/>
      <c r="N678" s="62"/>
      <c r="O678" s="62"/>
      <c r="P678" s="62"/>
    </row>
    <row r="679" spans="1:16" x14ac:dyDescent="0.25">
      <c r="A679" s="65"/>
      <c r="B679" s="66"/>
      <c r="C679" s="63"/>
      <c r="D679" s="63"/>
      <c r="E679" s="63"/>
      <c r="F679" s="62"/>
      <c r="G679" s="63"/>
      <c r="H679" s="63"/>
      <c r="I679" s="62"/>
      <c r="J679" s="62"/>
      <c r="K679" s="62"/>
      <c r="L679" s="62"/>
      <c r="M679" s="62"/>
      <c r="N679" s="62"/>
      <c r="O679" s="62"/>
      <c r="P679" s="62"/>
    </row>
    <row r="680" spans="1:16" x14ac:dyDescent="0.25">
      <c r="A680" s="65"/>
      <c r="B680" s="64"/>
      <c r="C680" s="63"/>
      <c r="D680" s="63"/>
      <c r="E680" s="63"/>
      <c r="F680" s="62"/>
      <c r="G680" s="63"/>
      <c r="H680" s="63"/>
      <c r="I680" s="62"/>
      <c r="J680" s="62"/>
      <c r="K680" s="62"/>
      <c r="L680" s="62"/>
      <c r="M680" s="62"/>
      <c r="N680" s="62"/>
      <c r="O680" s="62"/>
      <c r="P680" s="62"/>
    </row>
    <row r="681" spans="1:16" x14ac:dyDescent="0.25">
      <c r="A681" s="65"/>
      <c r="B681" s="64"/>
      <c r="C681" s="63"/>
      <c r="D681" s="63"/>
      <c r="E681" s="63"/>
      <c r="F681" s="62"/>
      <c r="G681" s="63"/>
      <c r="H681" s="63"/>
      <c r="I681" s="62"/>
      <c r="J681" s="62"/>
      <c r="K681" s="62"/>
      <c r="L681" s="62"/>
      <c r="M681" s="62"/>
      <c r="N681" s="62"/>
      <c r="O681" s="62"/>
      <c r="P681" s="62"/>
    </row>
    <row r="682" spans="1:16" x14ac:dyDescent="0.25">
      <c r="A682" s="65"/>
      <c r="B682" s="64"/>
      <c r="C682" s="63"/>
      <c r="D682" s="63"/>
      <c r="E682" s="63"/>
      <c r="F682" s="62"/>
      <c r="G682" s="63"/>
      <c r="H682" s="63"/>
      <c r="I682" s="62"/>
      <c r="J682" s="62"/>
      <c r="K682" s="62"/>
      <c r="L682" s="62"/>
      <c r="M682" s="62"/>
      <c r="N682" s="62"/>
      <c r="O682" s="62"/>
      <c r="P682" s="62"/>
    </row>
    <row r="683" spans="1:16" x14ac:dyDescent="0.25">
      <c r="A683" s="65"/>
      <c r="B683" s="64"/>
      <c r="C683" s="63"/>
      <c r="D683" s="63"/>
      <c r="E683" s="63"/>
      <c r="F683" s="62"/>
      <c r="G683" s="63"/>
      <c r="H683" s="63"/>
      <c r="I683" s="62"/>
      <c r="J683" s="62"/>
      <c r="K683" s="62"/>
      <c r="L683" s="62"/>
      <c r="M683" s="62"/>
      <c r="N683" s="62"/>
      <c r="O683" s="62"/>
      <c r="P683" s="62"/>
    </row>
    <row r="684" spans="1:16" x14ac:dyDescent="0.25">
      <c r="A684" s="65"/>
      <c r="B684" s="64"/>
      <c r="C684" s="63"/>
      <c r="D684" s="63"/>
      <c r="E684" s="63"/>
      <c r="F684" s="62"/>
      <c r="G684" s="63"/>
      <c r="H684" s="63"/>
      <c r="I684" s="62"/>
      <c r="J684" s="62"/>
      <c r="K684" s="62"/>
      <c r="L684" s="62"/>
      <c r="M684" s="62"/>
      <c r="N684" s="62"/>
      <c r="O684" s="62"/>
      <c r="P684" s="62"/>
    </row>
    <row r="685" spans="1:16" x14ac:dyDescent="0.25">
      <c r="A685" s="65"/>
      <c r="B685" s="64"/>
      <c r="C685" s="63"/>
      <c r="D685" s="63"/>
      <c r="E685" s="63"/>
      <c r="F685" s="62"/>
      <c r="G685" s="63"/>
      <c r="H685" s="63"/>
      <c r="I685" s="62"/>
      <c r="J685" s="62"/>
      <c r="K685" s="62"/>
      <c r="L685" s="62"/>
      <c r="M685" s="62"/>
      <c r="N685" s="62"/>
      <c r="O685" s="62"/>
      <c r="P685" s="62"/>
    </row>
    <row r="686" spans="1:16" x14ac:dyDescent="0.25">
      <c r="A686" s="65"/>
      <c r="B686" s="64"/>
      <c r="C686" s="63"/>
      <c r="D686" s="63"/>
      <c r="E686" s="63"/>
      <c r="F686" s="62"/>
      <c r="G686" s="63"/>
      <c r="H686" s="63"/>
      <c r="I686" s="62"/>
      <c r="J686" s="62"/>
      <c r="K686" s="62"/>
      <c r="L686" s="62"/>
      <c r="M686" s="62"/>
      <c r="N686" s="62"/>
      <c r="O686" s="62"/>
      <c r="P686" s="62"/>
    </row>
    <row r="687" spans="1:16" x14ac:dyDescent="0.25">
      <c r="A687" s="65"/>
      <c r="B687" s="64"/>
      <c r="C687" s="63"/>
      <c r="D687" s="63"/>
      <c r="E687" s="63"/>
      <c r="F687" s="62"/>
      <c r="G687" s="63"/>
      <c r="H687" s="63"/>
      <c r="I687" s="62"/>
      <c r="J687" s="62"/>
      <c r="K687" s="62"/>
      <c r="L687" s="62"/>
      <c r="M687" s="62"/>
      <c r="N687" s="62"/>
      <c r="O687" s="62"/>
      <c r="P687" s="62"/>
    </row>
    <row r="688" spans="1:16" x14ac:dyDescent="0.25">
      <c r="A688" s="65"/>
      <c r="B688" s="64"/>
      <c r="C688" s="63"/>
      <c r="D688" s="63"/>
      <c r="E688" s="63"/>
      <c r="F688" s="62"/>
      <c r="G688" s="63"/>
      <c r="H688" s="63"/>
      <c r="I688" s="62"/>
      <c r="J688" s="62"/>
      <c r="K688" s="62"/>
      <c r="L688" s="62"/>
      <c r="M688" s="62"/>
      <c r="N688" s="62"/>
      <c r="O688" s="62"/>
      <c r="P688" s="62"/>
    </row>
    <row r="689" spans="1:16" x14ac:dyDescent="0.25">
      <c r="A689" s="65"/>
      <c r="B689" s="64"/>
      <c r="C689" s="63"/>
      <c r="D689" s="63"/>
      <c r="E689" s="63"/>
      <c r="F689" s="62"/>
      <c r="G689" s="63"/>
      <c r="H689" s="63"/>
      <c r="I689" s="62"/>
      <c r="J689" s="62"/>
      <c r="K689" s="62"/>
      <c r="L689" s="62"/>
      <c r="M689" s="62"/>
      <c r="N689" s="62"/>
      <c r="O689" s="62"/>
      <c r="P689" s="62"/>
    </row>
    <row r="690" spans="1:16" x14ac:dyDescent="0.25">
      <c r="A690" s="65"/>
      <c r="B690" s="64"/>
      <c r="C690" s="63"/>
      <c r="D690" s="63"/>
      <c r="E690" s="63"/>
      <c r="F690" s="62"/>
      <c r="G690" s="63"/>
      <c r="H690" s="63"/>
      <c r="I690" s="62"/>
      <c r="J690" s="62"/>
      <c r="K690" s="62"/>
      <c r="L690" s="62"/>
      <c r="M690" s="62"/>
      <c r="N690" s="62"/>
      <c r="O690" s="62"/>
      <c r="P690" s="62"/>
    </row>
    <row r="691" spans="1:16" x14ac:dyDescent="0.25">
      <c r="A691" s="65"/>
      <c r="B691" s="64"/>
      <c r="C691" s="63"/>
      <c r="D691" s="63"/>
      <c r="E691" s="63"/>
      <c r="F691" s="62"/>
      <c r="G691" s="63"/>
      <c r="H691" s="63"/>
      <c r="I691" s="62"/>
      <c r="J691" s="62"/>
      <c r="K691" s="62"/>
      <c r="L691" s="62"/>
      <c r="M691" s="62"/>
      <c r="N691" s="62"/>
      <c r="O691" s="62"/>
      <c r="P691" s="62"/>
    </row>
    <row r="692" spans="1:16" x14ac:dyDescent="0.25">
      <c r="A692" s="65"/>
      <c r="B692" s="64"/>
      <c r="C692" s="63"/>
      <c r="D692" s="63"/>
      <c r="E692" s="63"/>
      <c r="F692" s="62"/>
      <c r="G692" s="63"/>
      <c r="H692" s="63"/>
      <c r="I692" s="62"/>
      <c r="J692" s="62"/>
      <c r="K692" s="62"/>
      <c r="L692" s="62"/>
      <c r="M692" s="62"/>
      <c r="N692" s="62"/>
      <c r="O692" s="62"/>
      <c r="P692" s="62"/>
    </row>
    <row r="693" spans="1:16" x14ac:dyDescent="0.25">
      <c r="A693" s="65"/>
      <c r="B693" s="64"/>
      <c r="C693" s="63"/>
      <c r="D693" s="63"/>
      <c r="E693" s="63"/>
      <c r="F693" s="62"/>
      <c r="G693" s="63"/>
      <c r="H693" s="63"/>
      <c r="I693" s="62"/>
      <c r="J693" s="62"/>
      <c r="K693" s="62"/>
      <c r="L693" s="62"/>
      <c r="M693" s="62"/>
      <c r="N693" s="62"/>
      <c r="O693" s="62"/>
      <c r="P693" s="62"/>
    </row>
    <row r="694" spans="1:16" x14ac:dyDescent="0.25">
      <c r="A694" s="65"/>
      <c r="B694" s="64"/>
      <c r="C694" s="63"/>
      <c r="D694" s="63"/>
      <c r="E694" s="63"/>
      <c r="F694" s="62"/>
      <c r="G694" s="63"/>
      <c r="H694" s="63"/>
      <c r="I694" s="62"/>
      <c r="J694" s="62"/>
      <c r="K694" s="62"/>
      <c r="L694" s="62"/>
      <c r="M694" s="62"/>
      <c r="N694" s="62"/>
      <c r="O694" s="62"/>
      <c r="P694" s="62"/>
    </row>
    <row r="695" spans="1:16" x14ac:dyDescent="0.25">
      <c r="A695" s="65"/>
      <c r="B695" s="64"/>
      <c r="C695" s="63"/>
      <c r="D695" s="63"/>
      <c r="E695" s="63"/>
      <c r="F695" s="62"/>
      <c r="G695" s="63"/>
      <c r="H695" s="63"/>
      <c r="I695" s="62"/>
      <c r="J695" s="62"/>
      <c r="K695" s="62"/>
      <c r="L695" s="62"/>
      <c r="M695" s="62"/>
      <c r="N695" s="62"/>
      <c r="O695" s="62"/>
      <c r="P695" s="62"/>
    </row>
    <row r="696" spans="1:16" x14ac:dyDescent="0.25">
      <c r="A696" s="65"/>
      <c r="B696" s="66"/>
      <c r="C696" s="63"/>
      <c r="D696" s="63"/>
      <c r="E696" s="63"/>
      <c r="F696" s="62"/>
      <c r="G696" s="63"/>
      <c r="H696" s="63"/>
      <c r="I696" s="62"/>
      <c r="J696" s="62"/>
      <c r="K696" s="62"/>
      <c r="L696" s="62"/>
      <c r="M696" s="62"/>
      <c r="N696" s="62"/>
      <c r="O696" s="62"/>
      <c r="P696" s="62"/>
    </row>
    <row r="697" spans="1:16" x14ac:dyDescent="0.25">
      <c r="A697" s="65"/>
      <c r="B697" s="64"/>
      <c r="C697" s="63"/>
      <c r="D697" s="63"/>
      <c r="E697" s="63"/>
      <c r="F697" s="62"/>
      <c r="G697" s="63"/>
      <c r="H697" s="63"/>
      <c r="I697" s="62"/>
      <c r="J697" s="62"/>
      <c r="K697" s="62"/>
      <c r="L697" s="62"/>
      <c r="M697" s="62"/>
      <c r="N697" s="62"/>
      <c r="O697" s="62"/>
      <c r="P697" s="62"/>
    </row>
    <row r="698" spans="1:16" x14ac:dyDescent="0.25">
      <c r="A698" s="65"/>
      <c r="B698" s="64"/>
      <c r="C698" s="63"/>
      <c r="D698" s="63"/>
      <c r="E698" s="63"/>
      <c r="F698" s="62"/>
      <c r="G698" s="63"/>
      <c r="H698" s="63"/>
      <c r="I698" s="62"/>
      <c r="J698" s="62"/>
      <c r="K698" s="62"/>
      <c r="L698" s="62"/>
      <c r="M698" s="62"/>
      <c r="N698" s="62"/>
      <c r="O698" s="62"/>
      <c r="P698" s="62"/>
    </row>
    <row r="699" spans="1:16" x14ac:dyDescent="0.25">
      <c r="A699" s="65"/>
      <c r="B699" s="64"/>
      <c r="C699" s="63"/>
      <c r="D699" s="63"/>
      <c r="E699" s="63"/>
      <c r="F699" s="62"/>
      <c r="G699" s="63"/>
      <c r="H699" s="63"/>
      <c r="I699" s="62"/>
      <c r="J699" s="62"/>
      <c r="K699" s="62"/>
      <c r="L699" s="62"/>
      <c r="M699" s="62"/>
      <c r="N699" s="62"/>
      <c r="O699" s="62"/>
      <c r="P699" s="62"/>
    </row>
    <row r="700" spans="1:16" x14ac:dyDescent="0.25">
      <c r="A700" s="65"/>
      <c r="B700" s="64"/>
      <c r="C700" s="63"/>
      <c r="D700" s="63"/>
      <c r="E700" s="63"/>
      <c r="F700" s="62"/>
      <c r="G700" s="63"/>
      <c r="H700" s="63"/>
      <c r="I700" s="62"/>
      <c r="J700" s="62"/>
      <c r="K700" s="62"/>
      <c r="L700" s="62"/>
      <c r="M700" s="62"/>
      <c r="N700" s="62"/>
      <c r="O700" s="62"/>
      <c r="P700" s="62"/>
    </row>
    <row r="701" spans="1:16" x14ac:dyDescent="0.25">
      <c r="A701" s="65"/>
      <c r="B701" s="64"/>
      <c r="C701" s="63"/>
      <c r="D701" s="63"/>
      <c r="E701" s="63"/>
      <c r="F701" s="62"/>
      <c r="G701" s="63"/>
      <c r="H701" s="63"/>
      <c r="I701" s="62"/>
      <c r="J701" s="62"/>
      <c r="K701" s="62"/>
      <c r="L701" s="62"/>
      <c r="M701" s="62"/>
      <c r="N701" s="62"/>
      <c r="O701" s="62"/>
      <c r="P701" s="62"/>
    </row>
    <row r="702" spans="1:16" x14ac:dyDescent="0.25">
      <c r="A702" s="65"/>
      <c r="B702" s="64"/>
      <c r="C702" s="63"/>
      <c r="D702" s="63"/>
      <c r="E702" s="63"/>
      <c r="F702" s="62"/>
      <c r="G702" s="63"/>
      <c r="H702" s="63"/>
      <c r="I702" s="62"/>
      <c r="J702" s="62"/>
      <c r="K702" s="62"/>
      <c r="L702" s="62"/>
      <c r="M702" s="62"/>
      <c r="N702" s="62"/>
      <c r="O702" s="62"/>
      <c r="P702" s="62"/>
    </row>
    <row r="703" spans="1:16" x14ac:dyDescent="0.25">
      <c r="A703" s="65"/>
      <c r="B703" s="64"/>
      <c r="C703" s="63"/>
      <c r="D703" s="63"/>
      <c r="E703" s="63"/>
      <c r="F703" s="62"/>
      <c r="G703" s="63"/>
      <c r="H703" s="63"/>
      <c r="I703" s="62"/>
      <c r="J703" s="62"/>
      <c r="K703" s="62"/>
      <c r="L703" s="62"/>
      <c r="M703" s="62"/>
      <c r="N703" s="62"/>
      <c r="O703" s="62"/>
      <c r="P703" s="62"/>
    </row>
    <row r="704" spans="1:16" x14ac:dyDescent="0.25">
      <c r="A704" s="65"/>
      <c r="B704" s="64"/>
      <c r="C704" s="63"/>
      <c r="D704" s="63"/>
      <c r="E704" s="63"/>
      <c r="F704" s="62"/>
      <c r="G704" s="63"/>
      <c r="H704" s="63"/>
      <c r="I704" s="62"/>
      <c r="J704" s="62"/>
      <c r="K704" s="62"/>
      <c r="L704" s="62"/>
      <c r="M704" s="62"/>
      <c r="N704" s="62"/>
      <c r="O704" s="62"/>
      <c r="P704" s="62"/>
    </row>
    <row r="705" spans="1:16" x14ac:dyDescent="0.25">
      <c r="A705" s="65"/>
      <c r="B705" s="64"/>
      <c r="C705" s="63"/>
      <c r="D705" s="63"/>
      <c r="E705" s="63"/>
      <c r="F705" s="62"/>
      <c r="G705" s="63"/>
      <c r="H705" s="63"/>
      <c r="I705" s="62"/>
      <c r="J705" s="62"/>
      <c r="K705" s="62"/>
      <c r="L705" s="62"/>
      <c r="M705" s="62"/>
      <c r="N705" s="62"/>
      <c r="O705" s="62"/>
      <c r="P705" s="62"/>
    </row>
    <row r="706" spans="1:16" x14ac:dyDescent="0.25">
      <c r="A706" s="65"/>
      <c r="B706" s="64"/>
      <c r="C706" s="63"/>
      <c r="D706" s="63"/>
      <c r="E706" s="63"/>
      <c r="F706" s="62"/>
      <c r="G706" s="63"/>
      <c r="H706" s="63"/>
      <c r="I706" s="62"/>
      <c r="J706" s="62"/>
      <c r="K706" s="62"/>
      <c r="L706" s="62"/>
      <c r="M706" s="62"/>
      <c r="N706" s="62"/>
      <c r="O706" s="62"/>
      <c r="P706" s="62"/>
    </row>
    <row r="707" spans="1:16" x14ac:dyDescent="0.25">
      <c r="A707" s="65"/>
      <c r="B707" s="64"/>
      <c r="C707" s="63"/>
      <c r="D707" s="63"/>
      <c r="E707" s="63"/>
      <c r="F707" s="62"/>
      <c r="G707" s="63"/>
      <c r="H707" s="63"/>
      <c r="I707" s="62"/>
      <c r="J707" s="62"/>
      <c r="K707" s="62"/>
      <c r="L707" s="62"/>
      <c r="M707" s="62"/>
      <c r="N707" s="62"/>
      <c r="O707" s="62"/>
      <c r="P707" s="62"/>
    </row>
    <row r="708" spans="1:16" x14ac:dyDescent="0.25">
      <c r="A708" s="65"/>
      <c r="B708" s="64"/>
      <c r="C708" s="63"/>
      <c r="D708" s="63"/>
      <c r="E708" s="63"/>
      <c r="F708" s="62"/>
      <c r="G708" s="63"/>
      <c r="H708" s="63"/>
      <c r="I708" s="62"/>
      <c r="J708" s="62"/>
      <c r="K708" s="62"/>
      <c r="L708" s="62"/>
      <c r="M708" s="62"/>
      <c r="N708" s="62"/>
      <c r="O708" s="62"/>
      <c r="P708" s="62"/>
    </row>
    <row r="709" spans="1:16" x14ac:dyDescent="0.25">
      <c r="A709" s="65"/>
      <c r="B709" s="64"/>
      <c r="C709" s="63"/>
      <c r="D709" s="63"/>
      <c r="E709" s="63"/>
      <c r="F709" s="62"/>
      <c r="G709" s="63"/>
      <c r="H709" s="63"/>
      <c r="I709" s="62"/>
      <c r="J709" s="62"/>
      <c r="K709" s="62"/>
      <c r="L709" s="62"/>
      <c r="M709" s="62"/>
      <c r="N709" s="62"/>
      <c r="O709" s="62"/>
      <c r="P709" s="62"/>
    </row>
    <row r="710" spans="1:16" x14ac:dyDescent="0.25">
      <c r="A710" s="65"/>
      <c r="B710" s="64"/>
      <c r="C710" s="63"/>
      <c r="D710" s="63"/>
      <c r="E710" s="63"/>
      <c r="F710" s="62"/>
      <c r="G710" s="63"/>
      <c r="H710" s="63"/>
      <c r="I710" s="62"/>
      <c r="J710" s="62"/>
      <c r="K710" s="62"/>
      <c r="L710" s="62"/>
      <c r="M710" s="62"/>
      <c r="N710" s="62"/>
      <c r="O710" s="62"/>
      <c r="P710" s="62"/>
    </row>
    <row r="711" spans="1:16" x14ac:dyDescent="0.25">
      <c r="A711" s="65"/>
      <c r="B711" s="64"/>
      <c r="C711" s="63"/>
      <c r="D711" s="63"/>
      <c r="E711" s="65"/>
      <c r="F711" s="62"/>
      <c r="G711" s="63"/>
      <c r="H711" s="63"/>
      <c r="I711" s="62"/>
      <c r="J711" s="62"/>
      <c r="K711" s="62"/>
      <c r="L711" s="62"/>
      <c r="M711" s="62"/>
      <c r="N711" s="62"/>
      <c r="O711" s="62"/>
      <c r="P711" s="62"/>
    </row>
    <row r="712" spans="1:16" x14ac:dyDescent="0.25">
      <c r="A712" s="65"/>
      <c r="B712" s="64"/>
      <c r="C712" s="63"/>
      <c r="D712" s="63"/>
      <c r="E712" s="65"/>
      <c r="F712" s="63"/>
      <c r="G712" s="65"/>
      <c r="H712" s="63"/>
      <c r="I712" s="62"/>
      <c r="J712" s="62"/>
      <c r="K712" s="62"/>
      <c r="L712" s="62"/>
      <c r="M712" s="62"/>
      <c r="N712" s="62"/>
      <c r="O712" s="62"/>
      <c r="P712" s="62"/>
    </row>
    <row r="713" spans="1:16" x14ac:dyDescent="0.25">
      <c r="A713" s="65"/>
      <c r="B713" s="64"/>
      <c r="C713" s="63"/>
      <c r="D713" s="63"/>
      <c r="E713" s="65"/>
      <c r="F713" s="63"/>
      <c r="G713" s="65"/>
      <c r="H713" s="63"/>
      <c r="I713" s="62"/>
      <c r="J713" s="62"/>
      <c r="K713" s="62"/>
      <c r="L713" s="62"/>
      <c r="M713" s="62"/>
      <c r="N713" s="62"/>
      <c r="O713" s="62"/>
      <c r="P713" s="62"/>
    </row>
    <row r="714" spans="1:16" x14ac:dyDescent="0.25">
      <c r="A714" s="65"/>
      <c r="B714" s="64"/>
      <c r="C714" s="63"/>
      <c r="D714" s="63"/>
      <c r="E714" s="65"/>
      <c r="F714" s="63"/>
      <c r="G714" s="65"/>
      <c r="H714" s="63"/>
      <c r="I714" s="62"/>
      <c r="J714" s="62"/>
      <c r="K714" s="62"/>
      <c r="L714" s="62"/>
      <c r="M714" s="62"/>
      <c r="N714" s="62"/>
      <c r="O714" s="62"/>
      <c r="P714" s="62"/>
    </row>
  </sheetData>
  <mergeCells count="13">
    <mergeCell ref="A290:Q291"/>
    <mergeCell ref="I1:I2"/>
    <mergeCell ref="K1:L1"/>
    <mergeCell ref="M1:N1"/>
    <mergeCell ref="A3:B3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6DF8-563C-4275-B1A2-156A43C10BAA}">
  <dimension ref="A1:Q51"/>
  <sheetViews>
    <sheetView zoomScale="55" zoomScaleNormal="55" workbookViewId="0">
      <selection sqref="A1:XFD4"/>
    </sheetView>
  </sheetViews>
  <sheetFormatPr defaultRowHeight="14.4" x14ac:dyDescent="0.3"/>
  <cols>
    <col min="1" max="1" width="6.109375" bestFit="1" customWidth="1"/>
    <col min="2" max="2" width="53.33203125" style="122" customWidth="1"/>
    <col min="3" max="3" width="21.33203125" style="41" bestFit="1" customWidth="1"/>
    <col min="4" max="4" width="21.33203125" style="123" customWidth="1"/>
    <col min="5" max="5" width="25" style="124" customWidth="1"/>
    <col min="6" max="6" width="9.109375" style="10"/>
    <col min="7" max="7" width="12.44140625" style="125" customWidth="1"/>
    <col min="8" max="8" width="15" customWidth="1"/>
    <col min="9" max="9" width="23.33203125" style="124" customWidth="1"/>
    <col min="10" max="10" width="14.44140625" customWidth="1"/>
    <col min="11" max="11" width="15.33203125" customWidth="1"/>
    <col min="12" max="12" width="16.6640625" customWidth="1"/>
    <col min="13" max="13" width="14" customWidth="1"/>
    <col min="14" max="14" width="13.6640625" customWidth="1"/>
    <col min="15" max="15" width="15.88671875" customWidth="1"/>
    <col min="16" max="16" width="13.88671875" customWidth="1"/>
  </cols>
  <sheetData>
    <row r="1" spans="1:16" s="42" customFormat="1" ht="26.4" x14ac:dyDescent="0.3">
      <c r="A1" s="272" t="s">
        <v>18</v>
      </c>
      <c r="B1" s="274" t="s">
        <v>17</v>
      </c>
      <c r="C1" s="276" t="s">
        <v>19</v>
      </c>
      <c r="D1" s="276" t="s">
        <v>20</v>
      </c>
      <c r="E1" s="276" t="s">
        <v>21</v>
      </c>
      <c r="F1" s="278" t="s">
        <v>60</v>
      </c>
      <c r="G1" s="289" t="s">
        <v>22</v>
      </c>
      <c r="H1" s="278" t="s">
        <v>23</v>
      </c>
      <c r="I1" s="285" t="s">
        <v>26</v>
      </c>
      <c r="J1" s="43" t="s">
        <v>25</v>
      </c>
      <c r="K1" s="287" t="s">
        <v>0</v>
      </c>
      <c r="L1" s="288"/>
      <c r="M1" s="287" t="s">
        <v>1</v>
      </c>
      <c r="N1" s="288"/>
      <c r="O1" s="43" t="s">
        <v>2</v>
      </c>
      <c r="P1" s="43" t="s">
        <v>4</v>
      </c>
    </row>
    <row r="2" spans="1:16" s="42" customFormat="1" ht="13.2" x14ac:dyDescent="0.3">
      <c r="A2" s="273"/>
      <c r="B2" s="275"/>
      <c r="C2" s="277"/>
      <c r="D2" s="277"/>
      <c r="E2" s="277"/>
      <c r="F2" s="279"/>
      <c r="G2" s="290"/>
      <c r="H2" s="284"/>
      <c r="I2" s="286"/>
      <c r="J2" s="43" t="s">
        <v>24</v>
      </c>
      <c r="K2" s="43" t="s">
        <v>3</v>
      </c>
      <c r="L2" s="43" t="s">
        <v>4</v>
      </c>
      <c r="M2" s="43" t="s">
        <v>3</v>
      </c>
      <c r="N2" s="43" t="s">
        <v>4</v>
      </c>
      <c r="O2" s="43" t="s">
        <v>5</v>
      </c>
      <c r="P2" s="43" t="s">
        <v>5</v>
      </c>
    </row>
    <row r="3" spans="1:16" s="42" customFormat="1" ht="13.2" x14ac:dyDescent="0.3">
      <c r="A3" s="270" t="s">
        <v>2850</v>
      </c>
      <c r="B3" s="271"/>
      <c r="C3" s="95"/>
      <c r="D3" s="95"/>
      <c r="E3" s="95"/>
      <c r="F3" s="45"/>
      <c r="G3" s="112"/>
      <c r="H3" s="45"/>
      <c r="I3" s="44"/>
      <c r="J3" s="45"/>
      <c r="K3" s="45"/>
      <c r="L3" s="47">
        <f>SUM(L5:L605)</f>
        <v>0</v>
      </c>
      <c r="M3" s="45"/>
      <c r="N3" s="47">
        <f>SUM(N5:N605)</f>
        <v>0</v>
      </c>
      <c r="O3" s="45"/>
      <c r="P3" s="47">
        <f>SUM(P5:P605)</f>
        <v>0</v>
      </c>
    </row>
    <row r="4" spans="1:16" s="42" customFormat="1" ht="13.2" x14ac:dyDescent="0.3">
      <c r="A4" s="113"/>
      <c r="B4" s="113" t="s">
        <v>2851</v>
      </c>
      <c r="C4" s="114"/>
      <c r="D4" s="114"/>
      <c r="E4" s="114"/>
      <c r="F4" s="113"/>
      <c r="G4" s="115"/>
      <c r="H4" s="113"/>
      <c r="I4" s="116"/>
      <c r="J4" s="113"/>
      <c r="K4" s="113"/>
      <c r="L4" s="117"/>
      <c r="M4" s="113"/>
      <c r="N4" s="117"/>
      <c r="O4" s="113"/>
      <c r="P4" s="117"/>
    </row>
    <row r="5" spans="1:16" x14ac:dyDescent="0.3">
      <c r="A5" s="7"/>
      <c r="B5" s="40" t="s">
        <v>2852</v>
      </c>
      <c r="C5" s="11" t="s">
        <v>2853</v>
      </c>
      <c r="D5" s="118" t="s">
        <v>2854</v>
      </c>
      <c r="E5" s="39"/>
      <c r="F5" s="12" t="s">
        <v>57</v>
      </c>
      <c r="G5" s="119">
        <v>18</v>
      </c>
      <c r="H5" s="7"/>
      <c r="I5" s="39"/>
      <c r="J5" s="7"/>
      <c r="K5" s="7"/>
      <c r="L5" s="7"/>
      <c r="M5" s="7"/>
      <c r="N5" s="7"/>
      <c r="O5" s="7"/>
      <c r="P5" s="7"/>
    </row>
    <row r="6" spans="1:16" x14ac:dyDescent="0.3">
      <c r="A6" s="7"/>
      <c r="B6" s="40" t="s">
        <v>2855</v>
      </c>
      <c r="C6" s="11" t="s">
        <v>2856</v>
      </c>
      <c r="D6" s="118" t="s">
        <v>2854</v>
      </c>
      <c r="E6" s="39"/>
      <c r="F6" s="12" t="s">
        <v>57</v>
      </c>
      <c r="G6" s="119">
        <v>28</v>
      </c>
      <c r="H6" s="7"/>
      <c r="I6" s="39"/>
      <c r="J6" s="7"/>
      <c r="K6" s="7"/>
      <c r="L6" s="7"/>
      <c r="M6" s="7"/>
      <c r="N6" s="7"/>
      <c r="O6" s="7"/>
      <c r="P6" s="7"/>
    </row>
    <row r="7" spans="1:16" x14ac:dyDescent="0.3">
      <c r="A7" s="7"/>
      <c r="B7" s="40" t="s">
        <v>2857</v>
      </c>
      <c r="C7" s="11" t="s">
        <v>2858</v>
      </c>
      <c r="D7" s="118" t="s">
        <v>2854</v>
      </c>
      <c r="E7" s="39"/>
      <c r="F7" s="12" t="s">
        <v>57</v>
      </c>
      <c r="G7" s="119">
        <v>1</v>
      </c>
      <c r="H7" s="7"/>
      <c r="I7" s="39"/>
      <c r="J7" s="7"/>
      <c r="K7" s="7"/>
      <c r="L7" s="7"/>
      <c r="M7" s="7"/>
      <c r="N7" s="7"/>
      <c r="O7" s="7"/>
      <c r="P7" s="7"/>
    </row>
    <row r="8" spans="1:16" x14ac:dyDescent="0.3">
      <c r="A8" s="7"/>
      <c r="B8" s="40" t="s">
        <v>2859</v>
      </c>
      <c r="C8" s="11" t="s">
        <v>2860</v>
      </c>
      <c r="D8" s="118" t="s">
        <v>2854</v>
      </c>
      <c r="E8" s="39"/>
      <c r="F8" s="12" t="s">
        <v>57</v>
      </c>
      <c r="G8" s="119">
        <v>1</v>
      </c>
      <c r="H8" s="7"/>
      <c r="I8" s="39"/>
      <c r="J8" s="7"/>
      <c r="K8" s="7"/>
      <c r="L8" s="7"/>
      <c r="M8" s="7"/>
      <c r="N8" s="7"/>
      <c r="O8" s="7"/>
      <c r="P8" s="7"/>
    </row>
    <row r="9" spans="1:16" x14ac:dyDescent="0.3">
      <c r="A9" s="7"/>
      <c r="B9" s="40" t="s">
        <v>2861</v>
      </c>
      <c r="C9" s="11" t="s">
        <v>2862</v>
      </c>
      <c r="D9" s="118" t="s">
        <v>2854</v>
      </c>
      <c r="E9" s="39"/>
      <c r="F9" s="12" t="s">
        <v>57</v>
      </c>
      <c r="G9" s="119">
        <v>2</v>
      </c>
      <c r="H9" s="7"/>
      <c r="I9" s="39"/>
      <c r="J9" s="7"/>
      <c r="K9" s="7"/>
      <c r="L9" s="7"/>
      <c r="M9" s="7"/>
      <c r="N9" s="7"/>
      <c r="O9" s="7"/>
      <c r="P9" s="7"/>
    </row>
    <row r="10" spans="1:16" x14ac:dyDescent="0.3">
      <c r="A10" s="7"/>
      <c r="B10" s="40" t="s">
        <v>2863</v>
      </c>
      <c r="C10" s="11" t="s">
        <v>2864</v>
      </c>
      <c r="D10" s="118" t="s">
        <v>2854</v>
      </c>
      <c r="E10" s="39"/>
      <c r="F10" s="12" t="s">
        <v>57</v>
      </c>
      <c r="G10" s="119">
        <v>2</v>
      </c>
      <c r="H10" s="7"/>
      <c r="I10" s="39"/>
      <c r="J10" s="7"/>
      <c r="K10" s="7"/>
      <c r="L10" s="7"/>
      <c r="M10" s="7"/>
      <c r="N10" s="7"/>
      <c r="O10" s="7"/>
      <c r="P10" s="7"/>
    </row>
    <row r="11" spans="1:16" x14ac:dyDescent="0.3">
      <c r="A11" s="7"/>
      <c r="B11" s="40" t="s">
        <v>2865</v>
      </c>
      <c r="C11" s="11" t="s">
        <v>2866</v>
      </c>
      <c r="D11" s="118" t="s">
        <v>2854</v>
      </c>
      <c r="E11" s="39"/>
      <c r="F11" s="12" t="s">
        <v>57</v>
      </c>
      <c r="G11" s="119">
        <v>1</v>
      </c>
      <c r="H11" s="7"/>
      <c r="I11" s="39"/>
      <c r="J11" s="7"/>
      <c r="K11" s="7"/>
      <c r="L11" s="7"/>
      <c r="M11" s="7"/>
      <c r="N11" s="7"/>
      <c r="O11" s="7"/>
      <c r="P11" s="7"/>
    </row>
    <row r="12" spans="1:16" x14ac:dyDescent="0.3">
      <c r="A12" s="7"/>
      <c r="B12" s="40" t="s">
        <v>2867</v>
      </c>
      <c r="C12" s="11" t="s">
        <v>2868</v>
      </c>
      <c r="D12" s="118" t="s">
        <v>2854</v>
      </c>
      <c r="E12" s="39"/>
      <c r="F12" s="12" t="s">
        <v>57</v>
      </c>
      <c r="G12" s="119">
        <v>1</v>
      </c>
      <c r="H12" s="7"/>
      <c r="I12" s="39"/>
      <c r="J12" s="7"/>
      <c r="K12" s="7"/>
      <c r="L12" s="7"/>
      <c r="M12" s="7"/>
      <c r="N12" s="7"/>
      <c r="O12" s="7"/>
      <c r="P12" s="7"/>
    </row>
    <row r="13" spans="1:16" x14ac:dyDescent="0.3">
      <c r="A13" s="7"/>
      <c r="B13" s="40" t="s">
        <v>2869</v>
      </c>
      <c r="C13" s="11" t="s">
        <v>2870</v>
      </c>
      <c r="D13" s="118" t="s">
        <v>2854</v>
      </c>
      <c r="E13" s="39"/>
      <c r="F13" s="12" t="s">
        <v>57</v>
      </c>
      <c r="G13" s="119">
        <v>1</v>
      </c>
      <c r="H13" s="7"/>
      <c r="I13" s="39"/>
      <c r="J13" s="7"/>
      <c r="K13" s="7"/>
      <c r="L13" s="7"/>
      <c r="M13" s="7"/>
      <c r="N13" s="7"/>
      <c r="O13" s="7"/>
      <c r="P13" s="7"/>
    </row>
    <row r="14" spans="1:16" x14ac:dyDescent="0.3">
      <c r="A14" s="7"/>
      <c r="B14" s="40" t="s">
        <v>2871</v>
      </c>
      <c r="C14" s="11" t="s">
        <v>2872</v>
      </c>
      <c r="D14" s="118" t="s">
        <v>2854</v>
      </c>
      <c r="E14" s="39"/>
      <c r="F14" s="12" t="s">
        <v>57</v>
      </c>
      <c r="G14" s="119">
        <v>1</v>
      </c>
      <c r="H14" s="7"/>
      <c r="I14" s="39"/>
      <c r="J14" s="7"/>
      <c r="K14" s="7"/>
      <c r="L14" s="7"/>
      <c r="M14" s="7"/>
      <c r="N14" s="7"/>
      <c r="O14" s="7"/>
      <c r="P14" s="7"/>
    </row>
    <row r="15" spans="1:16" x14ac:dyDescent="0.3">
      <c r="A15" s="7"/>
      <c r="B15" s="40" t="s">
        <v>2873</v>
      </c>
      <c r="C15" s="11" t="s">
        <v>2874</v>
      </c>
      <c r="D15" s="118" t="s">
        <v>2854</v>
      </c>
      <c r="E15" s="39"/>
      <c r="F15" s="12" t="s">
        <v>57</v>
      </c>
      <c r="G15" s="119">
        <v>1</v>
      </c>
      <c r="H15" s="7"/>
      <c r="I15" s="39"/>
      <c r="J15" s="7"/>
      <c r="K15" s="7"/>
      <c r="L15" s="7"/>
      <c r="M15" s="7"/>
      <c r="N15" s="7"/>
      <c r="O15" s="7"/>
      <c r="P15" s="7"/>
    </row>
    <row r="16" spans="1:16" x14ac:dyDescent="0.3">
      <c r="A16" s="7"/>
      <c r="B16" s="40" t="s">
        <v>2875</v>
      </c>
      <c r="C16" s="11" t="s">
        <v>2876</v>
      </c>
      <c r="D16" s="118" t="s">
        <v>2854</v>
      </c>
      <c r="E16" s="39"/>
      <c r="F16" s="12" t="s">
        <v>57</v>
      </c>
      <c r="G16" s="119">
        <v>1</v>
      </c>
      <c r="H16" s="7"/>
      <c r="I16" s="39"/>
      <c r="J16" s="7"/>
      <c r="K16" s="7"/>
      <c r="L16" s="7"/>
      <c r="M16" s="7"/>
      <c r="N16" s="7"/>
      <c r="O16" s="7"/>
      <c r="P16" s="7"/>
    </row>
    <row r="17" spans="1:16" x14ac:dyDescent="0.3">
      <c r="A17" s="7"/>
      <c r="B17" s="40" t="s">
        <v>2877</v>
      </c>
      <c r="C17" s="11" t="s">
        <v>2878</v>
      </c>
      <c r="D17" s="118" t="s">
        <v>2854</v>
      </c>
      <c r="E17" s="39"/>
      <c r="F17" s="12" t="s">
        <v>57</v>
      </c>
      <c r="G17" s="119">
        <v>2</v>
      </c>
      <c r="H17" s="7"/>
      <c r="I17" s="39"/>
      <c r="J17" s="7"/>
      <c r="K17" s="7"/>
      <c r="L17" s="7"/>
      <c r="M17" s="7"/>
      <c r="N17" s="7"/>
      <c r="O17" s="7"/>
      <c r="P17" s="7"/>
    </row>
    <row r="18" spans="1:16" x14ac:dyDescent="0.3">
      <c r="A18" s="7"/>
      <c r="B18" s="40" t="s">
        <v>2879</v>
      </c>
      <c r="C18" s="11" t="s">
        <v>2880</v>
      </c>
      <c r="D18" s="118" t="s">
        <v>2854</v>
      </c>
      <c r="E18" s="39"/>
      <c r="F18" s="12" t="s">
        <v>57</v>
      </c>
      <c r="G18" s="119">
        <v>2</v>
      </c>
      <c r="H18" s="7"/>
      <c r="I18" s="39"/>
      <c r="J18" s="7"/>
      <c r="K18" s="7"/>
      <c r="L18" s="7"/>
      <c r="M18" s="7"/>
      <c r="N18" s="7"/>
      <c r="O18" s="7"/>
      <c r="P18" s="7"/>
    </row>
    <row r="19" spans="1:16" ht="28.8" x14ac:dyDescent="0.3">
      <c r="A19" s="7"/>
      <c r="B19" s="40" t="s">
        <v>2881</v>
      </c>
      <c r="C19" s="11" t="s">
        <v>2130</v>
      </c>
      <c r="D19" s="118"/>
      <c r="E19" s="39"/>
      <c r="F19" s="12" t="s">
        <v>2882</v>
      </c>
      <c r="G19" s="119">
        <v>485</v>
      </c>
      <c r="H19" s="7"/>
      <c r="I19" s="39" t="s">
        <v>2883</v>
      </c>
      <c r="J19" s="7"/>
      <c r="K19" s="7"/>
      <c r="L19" s="7"/>
      <c r="M19" s="7"/>
      <c r="N19" s="7"/>
      <c r="O19" s="7"/>
      <c r="P19" s="7"/>
    </row>
    <row r="20" spans="1:16" ht="28.8" x14ac:dyDescent="0.3">
      <c r="A20" s="7"/>
      <c r="B20" s="40" t="s">
        <v>2884</v>
      </c>
      <c r="C20" s="11" t="s">
        <v>2130</v>
      </c>
      <c r="D20" s="118"/>
      <c r="E20" s="39"/>
      <c r="F20" s="12" t="s">
        <v>57</v>
      </c>
      <c r="G20" s="119">
        <v>3</v>
      </c>
      <c r="H20" s="7"/>
      <c r="I20" s="39" t="s">
        <v>2883</v>
      </c>
      <c r="J20" s="7"/>
      <c r="K20" s="7"/>
      <c r="L20" s="7"/>
      <c r="M20" s="7"/>
      <c r="N20" s="7"/>
      <c r="O20" s="7"/>
      <c r="P20" s="7"/>
    </row>
    <row r="21" spans="1:16" ht="28.8" x14ac:dyDescent="0.3">
      <c r="A21" s="7"/>
      <c r="B21" s="40" t="s">
        <v>2885</v>
      </c>
      <c r="C21" s="11" t="s">
        <v>2130</v>
      </c>
      <c r="D21" s="118"/>
      <c r="E21" s="39"/>
      <c r="F21" s="12" t="s">
        <v>57</v>
      </c>
      <c r="G21" s="119">
        <v>3</v>
      </c>
      <c r="H21" s="7"/>
      <c r="I21" s="39" t="s">
        <v>2883</v>
      </c>
      <c r="J21" s="7"/>
      <c r="K21" s="7"/>
      <c r="L21" s="7"/>
      <c r="M21" s="7"/>
      <c r="N21" s="7"/>
      <c r="O21" s="7"/>
      <c r="P21" s="7"/>
    </row>
    <row r="22" spans="1:16" x14ac:dyDescent="0.3">
      <c r="A22" s="7"/>
      <c r="B22" s="40" t="s">
        <v>2886</v>
      </c>
      <c r="C22" s="11" t="s">
        <v>2130</v>
      </c>
      <c r="D22" s="118" t="s">
        <v>2130</v>
      </c>
      <c r="E22" s="39"/>
      <c r="F22" s="12" t="s">
        <v>2882</v>
      </c>
      <c r="G22" s="119">
        <v>500</v>
      </c>
      <c r="H22" s="7"/>
      <c r="I22" s="39"/>
      <c r="J22" s="7"/>
      <c r="K22" s="7"/>
      <c r="L22" s="7"/>
      <c r="M22" s="7"/>
      <c r="N22" s="7"/>
      <c r="O22" s="7"/>
      <c r="P22" s="7"/>
    </row>
    <row r="23" spans="1:16" x14ac:dyDescent="0.3">
      <c r="A23" s="7"/>
      <c r="B23" s="40" t="s">
        <v>2887</v>
      </c>
      <c r="C23" s="11" t="s">
        <v>2130</v>
      </c>
      <c r="D23" s="118"/>
      <c r="E23" s="39" t="s">
        <v>2888</v>
      </c>
      <c r="F23" s="12" t="s">
        <v>57</v>
      </c>
      <c r="G23" s="119" t="s">
        <v>2130</v>
      </c>
      <c r="H23" s="7"/>
      <c r="I23" s="39"/>
      <c r="J23" s="7"/>
      <c r="K23" s="7"/>
      <c r="L23" s="7"/>
      <c r="M23" s="7"/>
      <c r="N23" s="7"/>
      <c r="O23" s="7"/>
      <c r="P23" s="7"/>
    </row>
    <row r="24" spans="1:16" ht="28.8" x14ac:dyDescent="0.3">
      <c r="A24" s="7"/>
      <c r="B24" s="40" t="s">
        <v>2889</v>
      </c>
      <c r="C24" s="11" t="s">
        <v>2890</v>
      </c>
      <c r="D24" s="118" t="s">
        <v>2854</v>
      </c>
      <c r="E24" s="39"/>
      <c r="F24" s="12" t="s">
        <v>57</v>
      </c>
      <c r="G24" s="119">
        <v>1</v>
      </c>
      <c r="H24" s="7"/>
      <c r="I24" s="39"/>
      <c r="J24" s="7"/>
      <c r="K24" s="7"/>
      <c r="L24" s="7"/>
      <c r="M24" s="7"/>
      <c r="N24" s="7"/>
      <c r="O24" s="7"/>
      <c r="P24" s="7"/>
    </row>
    <row r="25" spans="1:16" x14ac:dyDescent="0.3">
      <c r="A25" s="7"/>
      <c r="B25" s="40"/>
      <c r="C25" s="11"/>
      <c r="D25" s="118"/>
      <c r="E25" s="39"/>
      <c r="F25" s="12"/>
      <c r="G25" s="119"/>
      <c r="H25" s="7"/>
      <c r="I25" s="39"/>
      <c r="J25" s="7"/>
      <c r="K25" s="7"/>
      <c r="L25" s="7"/>
      <c r="M25" s="7"/>
      <c r="N25" s="7"/>
      <c r="O25" s="7"/>
      <c r="P25" s="7"/>
    </row>
    <row r="26" spans="1:16" ht="15.6" x14ac:dyDescent="0.3">
      <c r="A26" s="7"/>
      <c r="B26" s="120" t="s">
        <v>2891</v>
      </c>
      <c r="C26" s="11"/>
      <c r="D26" s="118"/>
      <c r="E26" s="39"/>
      <c r="F26" s="12"/>
      <c r="G26" s="119"/>
      <c r="H26" s="7"/>
      <c r="I26" s="39"/>
      <c r="J26" s="7"/>
      <c r="K26" s="7"/>
      <c r="L26" s="7"/>
      <c r="M26" s="7"/>
      <c r="N26" s="7"/>
      <c r="O26" s="7"/>
      <c r="P26" s="7"/>
    </row>
    <row r="27" spans="1:16" x14ac:dyDescent="0.3">
      <c r="A27" s="7"/>
      <c r="B27" s="40" t="s">
        <v>2892</v>
      </c>
      <c r="C27" s="11"/>
      <c r="D27" s="118"/>
      <c r="E27" s="39"/>
      <c r="F27" s="12" t="s">
        <v>13</v>
      </c>
      <c r="G27" s="119">
        <v>2855.9</v>
      </c>
      <c r="H27" s="7"/>
      <c r="I27" s="39"/>
      <c r="J27" s="7"/>
      <c r="K27" s="7"/>
      <c r="L27" s="7"/>
      <c r="M27" s="7"/>
      <c r="N27" s="7"/>
      <c r="O27" s="7"/>
      <c r="P27" s="7"/>
    </row>
    <row r="28" spans="1:16" x14ac:dyDescent="0.3">
      <c r="A28" s="7"/>
      <c r="B28" s="40" t="s">
        <v>2893</v>
      </c>
      <c r="C28" s="11"/>
      <c r="D28" s="118"/>
      <c r="E28" s="39"/>
      <c r="F28" s="12" t="s">
        <v>1811</v>
      </c>
      <c r="G28" s="119">
        <v>2930.64</v>
      </c>
      <c r="H28" s="7"/>
      <c r="I28" s="39"/>
      <c r="J28" s="7"/>
      <c r="K28" s="7"/>
      <c r="L28" s="7"/>
      <c r="M28" s="7"/>
      <c r="N28" s="7"/>
      <c r="O28" s="7"/>
      <c r="P28" s="7"/>
    </row>
    <row r="29" spans="1:16" x14ac:dyDescent="0.3">
      <c r="A29" s="7"/>
      <c r="B29" s="40" t="s">
        <v>2894</v>
      </c>
      <c r="C29" s="11"/>
      <c r="D29" s="118"/>
      <c r="E29" s="39"/>
      <c r="F29" s="12" t="s">
        <v>2895</v>
      </c>
      <c r="G29" s="119">
        <v>50.27</v>
      </c>
      <c r="H29" s="7"/>
      <c r="I29" s="39"/>
      <c r="J29" s="7"/>
      <c r="K29" s="7"/>
      <c r="L29" s="7"/>
      <c r="M29" s="7"/>
      <c r="N29" s="7"/>
      <c r="O29" s="7"/>
      <c r="P29" s="7"/>
    </row>
    <row r="30" spans="1:16" ht="28.8" x14ac:dyDescent="0.3">
      <c r="A30" s="7"/>
      <c r="B30" s="40" t="s">
        <v>2896</v>
      </c>
      <c r="C30" s="11"/>
      <c r="D30" s="118"/>
      <c r="E30" s="39"/>
      <c r="F30" s="12" t="s">
        <v>2897</v>
      </c>
      <c r="G30" s="119">
        <v>1004.86</v>
      </c>
      <c r="H30" s="7"/>
      <c r="I30" s="39"/>
      <c r="J30" s="7"/>
      <c r="K30" s="7"/>
      <c r="L30" s="7"/>
      <c r="M30" s="7"/>
      <c r="N30" s="7"/>
      <c r="O30" s="7"/>
      <c r="P30" s="7"/>
    </row>
    <row r="31" spans="1:16" ht="28.8" x14ac:dyDescent="0.3">
      <c r="A31" s="7"/>
      <c r="B31" s="40" t="s">
        <v>2898</v>
      </c>
      <c r="C31" s="11"/>
      <c r="D31" s="118"/>
      <c r="E31" s="39"/>
      <c r="F31" s="12" t="s">
        <v>2899</v>
      </c>
      <c r="G31" s="119">
        <v>1689.72</v>
      </c>
      <c r="H31" s="7"/>
      <c r="I31" s="39"/>
      <c r="J31" s="7"/>
      <c r="K31" s="7"/>
      <c r="L31" s="7"/>
      <c r="M31" s="7"/>
      <c r="N31" s="7"/>
      <c r="O31" s="7"/>
      <c r="P31" s="7"/>
    </row>
    <row r="32" spans="1:16" x14ac:dyDescent="0.3">
      <c r="A32" s="7"/>
      <c r="B32" s="40" t="s">
        <v>2900</v>
      </c>
      <c r="C32" s="11"/>
      <c r="D32" s="118"/>
      <c r="E32" s="39"/>
      <c r="F32" s="12" t="s">
        <v>2901</v>
      </c>
      <c r="G32" s="119">
        <v>206.25</v>
      </c>
      <c r="H32" s="7"/>
      <c r="I32" s="39"/>
      <c r="J32" s="7"/>
      <c r="K32" s="7"/>
      <c r="L32" s="7"/>
      <c r="M32" s="7"/>
      <c r="N32" s="7"/>
      <c r="O32" s="7"/>
      <c r="P32" s="7"/>
    </row>
    <row r="33" spans="1:16" x14ac:dyDescent="0.3">
      <c r="A33" s="7"/>
      <c r="B33" s="40" t="s">
        <v>2902</v>
      </c>
      <c r="C33" s="11"/>
      <c r="D33" s="118"/>
      <c r="E33" s="39"/>
      <c r="F33" s="12" t="s">
        <v>2903</v>
      </c>
      <c r="G33" s="119">
        <v>1044.9100000000001</v>
      </c>
      <c r="H33" s="7"/>
      <c r="I33" s="39"/>
      <c r="J33" s="7"/>
      <c r="K33" s="7"/>
      <c r="L33" s="7"/>
      <c r="M33" s="7"/>
      <c r="N33" s="7"/>
      <c r="O33" s="7"/>
      <c r="P33" s="7"/>
    </row>
    <row r="34" spans="1:16" x14ac:dyDescent="0.3">
      <c r="A34" s="7"/>
      <c r="B34" s="40" t="s">
        <v>2904</v>
      </c>
      <c r="C34" s="11"/>
      <c r="D34" s="118"/>
      <c r="E34" s="39"/>
      <c r="F34" s="12" t="s">
        <v>2905</v>
      </c>
      <c r="G34" s="119">
        <v>439.12</v>
      </c>
      <c r="H34" s="7"/>
      <c r="I34" s="39"/>
      <c r="J34" s="7"/>
      <c r="K34" s="7"/>
      <c r="L34" s="7"/>
      <c r="M34" s="7"/>
      <c r="N34" s="7"/>
      <c r="O34" s="7"/>
      <c r="P34" s="7"/>
    </row>
    <row r="35" spans="1:16" x14ac:dyDescent="0.3">
      <c r="A35" s="7"/>
      <c r="B35" s="40" t="s">
        <v>2893</v>
      </c>
      <c r="C35" s="11"/>
      <c r="D35" s="118"/>
      <c r="E35" s="39"/>
      <c r="F35" s="12" t="s">
        <v>2906</v>
      </c>
      <c r="G35" s="119">
        <v>755.04</v>
      </c>
      <c r="H35" s="7"/>
      <c r="I35" s="39"/>
      <c r="J35" s="7"/>
      <c r="K35" s="7"/>
      <c r="L35" s="7"/>
      <c r="M35" s="7"/>
      <c r="N35" s="7"/>
      <c r="O35" s="7"/>
      <c r="P35" s="7"/>
    </row>
    <row r="36" spans="1:16" x14ac:dyDescent="0.3">
      <c r="A36" s="7"/>
      <c r="B36" s="40"/>
      <c r="C36" s="11"/>
      <c r="D36" s="118"/>
      <c r="E36" s="39"/>
      <c r="F36" s="12"/>
      <c r="G36" s="119"/>
      <c r="H36" s="7"/>
      <c r="I36" s="39"/>
      <c r="J36" s="7"/>
      <c r="K36" s="7"/>
      <c r="L36" s="7"/>
      <c r="M36" s="7"/>
      <c r="N36" s="7"/>
      <c r="O36" s="7"/>
      <c r="P36" s="7"/>
    </row>
    <row r="37" spans="1:16" ht="15.6" x14ac:dyDescent="0.3">
      <c r="A37" s="7"/>
      <c r="B37" s="120" t="s">
        <v>2907</v>
      </c>
      <c r="C37" s="11"/>
      <c r="D37" s="118"/>
      <c r="E37" s="39"/>
      <c r="F37" s="12"/>
      <c r="G37" s="119"/>
      <c r="H37" s="7"/>
      <c r="I37" s="39"/>
      <c r="J37" s="7"/>
      <c r="K37" s="7"/>
      <c r="L37" s="7"/>
      <c r="M37" s="7"/>
      <c r="N37" s="7"/>
      <c r="O37" s="7"/>
      <c r="P37" s="7"/>
    </row>
    <row r="38" spans="1:16" x14ac:dyDescent="0.3">
      <c r="A38" s="7"/>
      <c r="B38" s="40" t="s">
        <v>2908</v>
      </c>
      <c r="C38" s="11"/>
      <c r="D38" s="118"/>
      <c r="E38" s="39"/>
      <c r="F38" s="12"/>
      <c r="G38" s="119">
        <v>122</v>
      </c>
      <c r="H38" s="7"/>
      <c r="I38" s="39" t="s">
        <v>2909</v>
      </c>
      <c r="J38" s="7"/>
      <c r="K38" s="7"/>
      <c r="L38" s="7"/>
      <c r="M38" s="7"/>
      <c r="N38" s="7"/>
      <c r="O38" s="7"/>
      <c r="P38" s="7"/>
    </row>
    <row r="39" spans="1:16" x14ac:dyDescent="0.3">
      <c r="A39" s="7"/>
      <c r="B39" s="40" t="s">
        <v>2910</v>
      </c>
      <c r="C39" s="11"/>
      <c r="D39" s="118"/>
      <c r="E39" s="39"/>
      <c r="F39" s="12"/>
      <c r="G39" s="119">
        <v>28</v>
      </c>
      <c r="H39" s="7"/>
      <c r="I39" s="39" t="s">
        <v>2909</v>
      </c>
      <c r="J39" s="7"/>
      <c r="K39" s="7"/>
      <c r="L39" s="7"/>
      <c r="M39" s="7"/>
      <c r="N39" s="7"/>
      <c r="O39" s="7"/>
      <c r="P39" s="7"/>
    </row>
    <row r="40" spans="1:16" ht="28.8" x14ac:dyDescent="0.3">
      <c r="A40" s="7"/>
      <c r="B40" s="40" t="s">
        <v>2911</v>
      </c>
      <c r="C40" s="11"/>
      <c r="D40" s="118"/>
      <c r="E40" s="39"/>
      <c r="F40" s="12"/>
      <c r="G40" s="119">
        <v>1649</v>
      </c>
      <c r="H40" s="7"/>
      <c r="I40" s="39" t="s">
        <v>2912</v>
      </c>
      <c r="J40" s="7"/>
      <c r="K40" s="7"/>
      <c r="L40" s="7"/>
      <c r="M40" s="7"/>
      <c r="N40" s="7"/>
      <c r="O40" s="7"/>
      <c r="P40" s="7"/>
    </row>
    <row r="41" spans="1:16" ht="28.8" x14ac:dyDescent="0.3">
      <c r="A41" s="7"/>
      <c r="B41" s="40" t="s">
        <v>2913</v>
      </c>
      <c r="C41" s="11"/>
      <c r="D41" s="118"/>
      <c r="E41" s="39"/>
      <c r="F41" s="12"/>
      <c r="G41" s="119">
        <v>2859.77</v>
      </c>
      <c r="H41" s="7"/>
      <c r="I41" s="39" t="s">
        <v>2914</v>
      </c>
      <c r="J41" s="7"/>
      <c r="K41" s="7"/>
      <c r="L41" s="7"/>
      <c r="M41" s="7"/>
      <c r="N41" s="7"/>
      <c r="O41" s="7"/>
      <c r="P41" s="7"/>
    </row>
    <row r="42" spans="1:16" ht="15.6" x14ac:dyDescent="0.3">
      <c r="A42" s="7"/>
      <c r="B42" s="120" t="s">
        <v>2915</v>
      </c>
      <c r="C42" s="11"/>
      <c r="D42" s="118"/>
      <c r="E42" s="39"/>
      <c r="F42" s="12"/>
      <c r="G42" s="119"/>
      <c r="H42" s="7"/>
      <c r="I42" s="39"/>
      <c r="J42" s="7"/>
      <c r="K42" s="7"/>
      <c r="L42" s="7"/>
      <c r="M42" s="7"/>
      <c r="N42" s="7"/>
      <c r="O42" s="7"/>
      <c r="P42" s="7"/>
    </row>
    <row r="43" spans="1:16" x14ac:dyDescent="0.3">
      <c r="A43" s="7"/>
      <c r="B43" s="40" t="s">
        <v>2916</v>
      </c>
      <c r="C43" s="11" t="s">
        <v>2917</v>
      </c>
      <c r="D43" s="118"/>
      <c r="E43" s="39"/>
      <c r="F43" s="12"/>
      <c r="G43" s="119">
        <v>3142</v>
      </c>
      <c r="H43" s="7"/>
      <c r="I43" s="39" t="s">
        <v>2918</v>
      </c>
      <c r="J43" s="7"/>
      <c r="K43" s="7"/>
      <c r="L43" s="7"/>
      <c r="M43" s="7"/>
      <c r="N43" s="7"/>
      <c r="O43" s="7"/>
      <c r="P43" s="7"/>
    </row>
    <row r="44" spans="1:16" x14ac:dyDescent="0.3">
      <c r="A44" s="7"/>
      <c r="B44" s="40" t="s">
        <v>2919</v>
      </c>
      <c r="C44" s="11" t="s">
        <v>2920</v>
      </c>
      <c r="D44" s="118"/>
      <c r="E44" s="39"/>
      <c r="F44" s="12"/>
      <c r="G44" s="119">
        <v>1144</v>
      </c>
      <c r="H44" s="7"/>
      <c r="I44" s="39" t="s">
        <v>2918</v>
      </c>
      <c r="J44" s="7"/>
      <c r="K44" s="7"/>
      <c r="L44" s="7"/>
      <c r="M44" s="7"/>
      <c r="N44" s="7"/>
      <c r="O44" s="7"/>
      <c r="P44" s="7"/>
    </row>
    <row r="45" spans="1:16" x14ac:dyDescent="0.3">
      <c r="A45" s="7"/>
      <c r="B45" s="40"/>
      <c r="C45" s="11"/>
      <c r="D45" s="118"/>
      <c r="E45" s="39"/>
      <c r="F45" s="12"/>
      <c r="G45" s="119"/>
      <c r="H45" s="7"/>
      <c r="I45" s="39"/>
      <c r="J45" s="7"/>
      <c r="K45" s="7"/>
      <c r="L45" s="7"/>
      <c r="M45" s="7"/>
      <c r="N45" s="7"/>
      <c r="O45" s="7"/>
      <c r="P45" s="7"/>
    </row>
    <row r="46" spans="1:16" x14ac:dyDescent="0.3">
      <c r="A46" s="7"/>
      <c r="B46" s="121" t="s">
        <v>2921</v>
      </c>
      <c r="C46" s="11"/>
      <c r="D46" s="118"/>
      <c r="E46" s="39"/>
      <c r="F46" s="12"/>
      <c r="G46" s="119"/>
      <c r="H46" s="7"/>
      <c r="I46" s="39"/>
      <c r="J46" s="7"/>
      <c r="K46" s="7"/>
      <c r="L46" s="7"/>
      <c r="M46" s="7"/>
      <c r="N46" s="7"/>
      <c r="O46" s="7"/>
      <c r="P46" s="7"/>
    </row>
    <row r="47" spans="1:16" x14ac:dyDescent="0.3">
      <c r="A47" s="7"/>
      <c r="B47" s="40" t="s">
        <v>2922</v>
      </c>
      <c r="C47" s="11"/>
      <c r="D47" s="118"/>
      <c r="E47" s="39"/>
      <c r="F47" s="12" t="s">
        <v>1811</v>
      </c>
      <c r="G47" s="119">
        <v>79744</v>
      </c>
      <c r="H47" s="7"/>
      <c r="I47" s="39"/>
      <c r="J47" s="7"/>
      <c r="K47" s="7"/>
      <c r="L47" s="7"/>
      <c r="M47" s="7"/>
      <c r="N47" s="7"/>
      <c r="O47" s="7"/>
      <c r="P47" s="7"/>
    </row>
    <row r="48" spans="1:16" x14ac:dyDescent="0.3">
      <c r="A48" s="7"/>
      <c r="B48" s="40" t="s">
        <v>2923</v>
      </c>
      <c r="C48" s="11"/>
      <c r="D48" s="118"/>
      <c r="E48" s="39"/>
      <c r="F48" s="12" t="s">
        <v>1811</v>
      </c>
      <c r="G48" s="119">
        <v>79744</v>
      </c>
      <c r="H48" s="7"/>
      <c r="I48" s="39"/>
      <c r="J48" s="7"/>
      <c r="K48" s="7"/>
      <c r="L48" s="7"/>
      <c r="M48" s="7"/>
      <c r="N48" s="7"/>
      <c r="O48" s="7"/>
      <c r="P48" s="7"/>
    </row>
    <row r="49" spans="1:17" ht="15" thickBot="1" x14ac:dyDescent="0.35">
      <c r="A49" s="7"/>
      <c r="B49" s="40"/>
      <c r="C49" s="11"/>
      <c r="D49" s="118"/>
      <c r="E49" s="39"/>
      <c r="F49" s="12"/>
      <c r="G49" s="119"/>
      <c r="H49" s="7"/>
      <c r="I49" s="39"/>
      <c r="J49" s="7"/>
      <c r="K49" s="7"/>
      <c r="L49" s="7"/>
      <c r="M49" s="7"/>
      <c r="N49" s="7"/>
      <c r="O49" s="7"/>
      <c r="P49" s="7"/>
    </row>
    <row r="50" spans="1:17" ht="31.35" customHeight="1" x14ac:dyDescent="0.3">
      <c r="A50" s="247" t="s">
        <v>2956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9"/>
    </row>
    <row r="51" spans="1:17" ht="32.700000000000003" customHeight="1" thickBot="1" x14ac:dyDescent="0.35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2"/>
    </row>
  </sheetData>
  <mergeCells count="13">
    <mergeCell ref="A50:Q51"/>
    <mergeCell ref="I1:I2"/>
    <mergeCell ref="K1:L1"/>
    <mergeCell ref="M1:N1"/>
    <mergeCell ref="A3:B3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7F48-3DE5-4562-8145-FE4EC84B0DC3}">
  <dimension ref="A1:Q84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1288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SUM(M4:M551)</f>
        <v>0</v>
      </c>
      <c r="N3" s="5"/>
      <c r="O3" s="6">
        <f>SUM(O4:O551)</f>
        <v>0</v>
      </c>
      <c r="P3" s="5"/>
      <c r="Q3" s="6">
        <f>SUM(Q4:Q551)</f>
        <v>0</v>
      </c>
    </row>
    <row r="4" spans="1:17" x14ac:dyDescent="0.3">
      <c r="A4" s="15"/>
      <c r="B4" s="23" t="s">
        <v>1301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1289</v>
      </c>
      <c r="C5" s="14" t="s">
        <v>1290</v>
      </c>
      <c r="D5" s="14"/>
      <c r="E5" s="14" t="s">
        <v>1303</v>
      </c>
      <c r="F5" s="14" t="s">
        <v>1291</v>
      </c>
      <c r="G5" s="298">
        <v>2</v>
      </c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24.9" customHeight="1" x14ac:dyDescent="0.3">
      <c r="A6" s="14"/>
      <c r="B6" s="13" t="s">
        <v>1292</v>
      </c>
      <c r="C6" s="14" t="s">
        <v>1294</v>
      </c>
      <c r="D6" s="14"/>
      <c r="E6" s="14"/>
      <c r="F6" s="14" t="s">
        <v>98</v>
      </c>
      <c r="G6" s="298">
        <v>1</v>
      </c>
      <c r="H6" s="299"/>
      <c r="I6" s="15"/>
      <c r="J6" s="15"/>
      <c r="K6" s="15"/>
      <c r="L6" s="15"/>
      <c r="M6" s="15"/>
      <c r="N6" s="15"/>
      <c r="O6" s="15"/>
      <c r="P6" s="15"/>
      <c r="Q6" s="15"/>
    </row>
    <row r="7" spans="1:17" ht="24.9" customHeight="1" x14ac:dyDescent="0.3">
      <c r="A7" s="14"/>
      <c r="B7" s="13" t="s">
        <v>1293</v>
      </c>
      <c r="C7" s="14" t="s">
        <v>1295</v>
      </c>
      <c r="D7" s="14"/>
      <c r="E7" s="14"/>
      <c r="F7" s="14" t="s">
        <v>98</v>
      </c>
      <c r="G7" s="298">
        <v>12</v>
      </c>
      <c r="H7" s="299"/>
      <c r="I7" s="15"/>
      <c r="J7" s="15"/>
      <c r="K7" s="15"/>
      <c r="L7" s="15"/>
      <c r="M7" s="15"/>
      <c r="N7" s="15"/>
      <c r="O7" s="15"/>
      <c r="P7" s="15"/>
      <c r="Q7" s="15"/>
    </row>
    <row r="8" spans="1:17" ht="22.65" customHeight="1" x14ac:dyDescent="0.3">
      <c r="A8" s="14">
        <v>2</v>
      </c>
      <c r="B8" s="13" t="s">
        <v>1289</v>
      </c>
      <c r="C8" s="14" t="s">
        <v>1290</v>
      </c>
      <c r="D8" s="14"/>
      <c r="E8" s="14" t="s">
        <v>1303</v>
      </c>
      <c r="F8" s="14" t="s">
        <v>1291</v>
      </c>
      <c r="G8" s="298">
        <v>2</v>
      </c>
      <c r="H8" s="299"/>
      <c r="I8" s="15"/>
      <c r="J8" s="15"/>
      <c r="K8" s="15"/>
      <c r="L8" s="15"/>
      <c r="M8" s="15"/>
      <c r="N8" s="15"/>
      <c r="O8" s="15"/>
      <c r="P8" s="15"/>
      <c r="Q8" s="15"/>
    </row>
    <row r="9" spans="1:17" ht="22.65" customHeight="1" x14ac:dyDescent="0.3">
      <c r="A9" s="14"/>
      <c r="B9" s="13" t="s">
        <v>1292</v>
      </c>
      <c r="C9" s="14" t="s">
        <v>1294</v>
      </c>
      <c r="D9" s="14"/>
      <c r="E9" s="14"/>
      <c r="F9" s="14" t="s">
        <v>98</v>
      </c>
      <c r="G9" s="298">
        <v>1</v>
      </c>
      <c r="H9" s="299"/>
      <c r="I9" s="15"/>
      <c r="J9" s="15"/>
      <c r="K9" s="15"/>
      <c r="L9" s="15"/>
      <c r="M9" s="15"/>
      <c r="N9" s="15"/>
      <c r="O9" s="15"/>
      <c r="P9" s="15"/>
      <c r="Q9" s="15"/>
    </row>
    <row r="10" spans="1:17" ht="22.65" customHeight="1" x14ac:dyDescent="0.3">
      <c r="A10" s="14"/>
      <c r="B10" s="13" t="s">
        <v>1296</v>
      </c>
      <c r="C10" s="14" t="s">
        <v>1295</v>
      </c>
      <c r="D10" s="14"/>
      <c r="E10" s="14"/>
      <c r="F10" s="14" t="s">
        <v>98</v>
      </c>
      <c r="G10" s="298">
        <v>13</v>
      </c>
      <c r="H10" s="29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4.9" customHeight="1" x14ac:dyDescent="0.3">
      <c r="A11" s="14">
        <v>3</v>
      </c>
      <c r="B11" s="13" t="s">
        <v>1289</v>
      </c>
      <c r="C11" s="14" t="s">
        <v>1290</v>
      </c>
      <c r="D11" s="14"/>
      <c r="E11" s="14" t="s">
        <v>1303</v>
      </c>
      <c r="F11" s="14" t="s">
        <v>1291</v>
      </c>
      <c r="G11" s="298">
        <v>1</v>
      </c>
      <c r="H11" s="29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4.9" customHeight="1" x14ac:dyDescent="0.3">
      <c r="A12" s="14"/>
      <c r="B12" s="13" t="s">
        <v>1292</v>
      </c>
      <c r="C12" s="14" t="s">
        <v>1294</v>
      </c>
      <c r="D12" s="14"/>
      <c r="E12" s="14"/>
      <c r="F12" s="14" t="s">
        <v>98</v>
      </c>
      <c r="G12" s="298">
        <v>1</v>
      </c>
      <c r="H12" s="299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4.9" customHeight="1" x14ac:dyDescent="0.3">
      <c r="A13" s="14"/>
      <c r="B13" s="13" t="s">
        <v>1296</v>
      </c>
      <c r="C13" s="14" t="s">
        <v>1295</v>
      </c>
      <c r="D13" s="14"/>
      <c r="E13" s="14"/>
      <c r="F13" s="14" t="s">
        <v>98</v>
      </c>
      <c r="G13" s="298">
        <v>11</v>
      </c>
      <c r="H13" s="299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14">
        <v>4</v>
      </c>
      <c r="B14" s="13" t="s">
        <v>1289</v>
      </c>
      <c r="C14" s="14" t="s">
        <v>1290</v>
      </c>
      <c r="D14" s="14"/>
      <c r="E14" s="14" t="s">
        <v>1303</v>
      </c>
      <c r="F14" s="14" t="s">
        <v>1291</v>
      </c>
      <c r="G14" s="298">
        <v>1</v>
      </c>
      <c r="H14" s="299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14"/>
      <c r="B15" s="13" t="s">
        <v>1292</v>
      </c>
      <c r="C15" s="14" t="s">
        <v>1294</v>
      </c>
      <c r="D15" s="14"/>
      <c r="E15" s="14"/>
      <c r="F15" s="14" t="s">
        <v>98</v>
      </c>
      <c r="G15" s="298">
        <v>1</v>
      </c>
      <c r="H15" s="299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/>
      <c r="B16" s="13" t="s">
        <v>1296</v>
      </c>
      <c r="C16" s="14" t="s">
        <v>1295</v>
      </c>
      <c r="D16" s="14"/>
      <c r="E16" s="14"/>
      <c r="F16" s="14" t="s">
        <v>98</v>
      </c>
      <c r="G16" s="298">
        <v>14</v>
      </c>
      <c r="H16" s="299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2.65" customHeight="1" x14ac:dyDescent="0.3">
      <c r="A17" s="14">
        <v>5</v>
      </c>
      <c r="B17" s="13" t="s">
        <v>1297</v>
      </c>
      <c r="C17" s="14" t="s">
        <v>1298</v>
      </c>
      <c r="D17" s="14"/>
      <c r="E17" s="14" t="s">
        <v>1303</v>
      </c>
      <c r="F17" s="14" t="s">
        <v>1291</v>
      </c>
      <c r="G17" s="298">
        <v>1</v>
      </c>
      <c r="H17" s="299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22.65" customHeight="1" x14ac:dyDescent="0.3">
      <c r="A18" s="14"/>
      <c r="B18" s="13" t="s">
        <v>1292</v>
      </c>
      <c r="C18" s="14" t="s">
        <v>1294</v>
      </c>
      <c r="D18" s="14"/>
      <c r="E18" s="14"/>
      <c r="F18" s="14" t="s">
        <v>98</v>
      </c>
      <c r="G18" s="298">
        <v>1</v>
      </c>
      <c r="H18" s="299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22.65" customHeight="1" x14ac:dyDescent="0.3">
      <c r="A19" s="14"/>
      <c r="B19" s="13" t="s">
        <v>1296</v>
      </c>
      <c r="C19" s="14" t="s">
        <v>1295</v>
      </c>
      <c r="D19" s="14"/>
      <c r="E19" s="14"/>
      <c r="F19" s="14" t="s">
        <v>98</v>
      </c>
      <c r="G19" s="298">
        <v>4</v>
      </c>
      <c r="H19" s="299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2.65" customHeight="1" x14ac:dyDescent="0.3">
      <c r="A20" s="14">
        <v>6</v>
      </c>
      <c r="B20" s="13" t="s">
        <v>1297</v>
      </c>
      <c r="C20" s="14" t="s">
        <v>1298</v>
      </c>
      <c r="D20" s="14"/>
      <c r="E20" s="14" t="s">
        <v>1303</v>
      </c>
      <c r="F20" s="14" t="s">
        <v>1291</v>
      </c>
      <c r="G20" s="298">
        <v>1</v>
      </c>
      <c r="H20" s="299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22.65" customHeight="1" x14ac:dyDescent="0.3">
      <c r="A21" s="14"/>
      <c r="B21" s="13" t="s">
        <v>1292</v>
      </c>
      <c r="C21" s="14" t="s">
        <v>1294</v>
      </c>
      <c r="D21" s="14"/>
      <c r="E21" s="14"/>
      <c r="F21" s="14" t="s">
        <v>98</v>
      </c>
      <c r="G21" s="298">
        <v>1</v>
      </c>
      <c r="H21" s="299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2.65" customHeight="1" x14ac:dyDescent="0.3">
      <c r="A22" s="14"/>
      <c r="B22" s="13" t="s">
        <v>1296</v>
      </c>
      <c r="C22" s="14" t="s">
        <v>1295</v>
      </c>
      <c r="D22" s="14"/>
      <c r="E22" s="14"/>
      <c r="F22" s="14" t="s">
        <v>98</v>
      </c>
      <c r="G22" s="298">
        <v>6</v>
      </c>
      <c r="H22" s="299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1" customHeight="1" x14ac:dyDescent="0.3">
      <c r="A23" s="14">
        <v>7</v>
      </c>
      <c r="B23" s="13" t="s">
        <v>1297</v>
      </c>
      <c r="C23" s="14" t="s">
        <v>1298</v>
      </c>
      <c r="D23" s="14"/>
      <c r="E23" s="14" t="s">
        <v>1303</v>
      </c>
      <c r="F23" s="14" t="s">
        <v>1291</v>
      </c>
      <c r="G23" s="298">
        <v>2</v>
      </c>
      <c r="H23" s="299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1" customHeight="1" x14ac:dyDescent="0.3">
      <c r="A24" s="14"/>
      <c r="B24" s="13" t="s">
        <v>1299</v>
      </c>
      <c r="C24" s="14" t="s">
        <v>1300</v>
      </c>
      <c r="D24" s="14"/>
      <c r="E24" s="14"/>
      <c r="F24" s="14" t="s">
        <v>98</v>
      </c>
      <c r="G24" s="298">
        <v>1</v>
      </c>
      <c r="H24" s="299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1" customHeight="1" x14ac:dyDescent="0.3">
      <c r="A25" s="14"/>
      <c r="B25" s="13" t="s">
        <v>1296</v>
      </c>
      <c r="C25" s="14" t="s">
        <v>1295</v>
      </c>
      <c r="D25" s="14"/>
      <c r="E25" s="14"/>
      <c r="F25" s="14" t="s">
        <v>98</v>
      </c>
      <c r="G25" s="298">
        <v>3</v>
      </c>
      <c r="H25" s="299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21" customHeight="1" x14ac:dyDescent="0.3">
      <c r="A26" s="14">
        <v>8</v>
      </c>
      <c r="B26" s="13" t="s">
        <v>1297</v>
      </c>
      <c r="C26" s="14" t="s">
        <v>1298</v>
      </c>
      <c r="D26" s="14"/>
      <c r="E26" s="14" t="s">
        <v>1303</v>
      </c>
      <c r="F26" s="14" t="s">
        <v>1291</v>
      </c>
      <c r="G26" s="298">
        <v>2</v>
      </c>
      <c r="H26" s="299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21" customHeight="1" x14ac:dyDescent="0.3">
      <c r="A27" s="14"/>
      <c r="B27" s="13" t="s">
        <v>1299</v>
      </c>
      <c r="C27" s="14" t="s">
        <v>1300</v>
      </c>
      <c r="D27" s="14"/>
      <c r="E27" s="14"/>
      <c r="F27" s="14" t="s">
        <v>98</v>
      </c>
      <c r="G27" s="298">
        <v>1</v>
      </c>
      <c r="H27" s="299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21" customHeight="1" x14ac:dyDescent="0.3">
      <c r="A28" s="14"/>
      <c r="B28" s="13" t="s">
        <v>1296</v>
      </c>
      <c r="C28" s="14" t="s">
        <v>1295</v>
      </c>
      <c r="D28" s="14"/>
      <c r="E28" s="14"/>
      <c r="F28" s="14" t="s">
        <v>98</v>
      </c>
      <c r="G28" s="298">
        <v>5</v>
      </c>
      <c r="H28" s="299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21" customHeight="1" x14ac:dyDescent="0.3">
      <c r="A29" s="14">
        <v>9</v>
      </c>
      <c r="B29" s="13" t="s">
        <v>1297</v>
      </c>
      <c r="C29" s="14" t="s">
        <v>1298</v>
      </c>
      <c r="D29" s="14"/>
      <c r="E29" s="14" t="s">
        <v>1303</v>
      </c>
      <c r="F29" s="14" t="s">
        <v>1291</v>
      </c>
      <c r="G29" s="298">
        <v>1</v>
      </c>
      <c r="H29" s="299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21" customHeight="1" x14ac:dyDescent="0.3">
      <c r="A30" s="14"/>
      <c r="B30" s="13" t="s">
        <v>1299</v>
      </c>
      <c r="C30" s="14" t="s">
        <v>1300</v>
      </c>
      <c r="D30" s="14"/>
      <c r="E30" s="14"/>
      <c r="F30" s="14" t="s">
        <v>98</v>
      </c>
      <c r="G30" s="298">
        <v>1</v>
      </c>
      <c r="H30" s="299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21" customHeight="1" x14ac:dyDescent="0.3">
      <c r="A31" s="14"/>
      <c r="B31" s="13" t="s">
        <v>1296</v>
      </c>
      <c r="C31" s="14" t="s">
        <v>1295</v>
      </c>
      <c r="D31" s="14"/>
      <c r="E31" s="14"/>
      <c r="F31" s="14" t="s">
        <v>98</v>
      </c>
      <c r="G31" s="298">
        <v>6</v>
      </c>
      <c r="H31" s="299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21" customHeight="1" x14ac:dyDescent="0.3">
      <c r="A32" s="14">
        <v>10</v>
      </c>
      <c r="B32" s="13" t="s">
        <v>1297</v>
      </c>
      <c r="C32" s="14" t="s">
        <v>1298</v>
      </c>
      <c r="D32" s="14"/>
      <c r="E32" s="14" t="s">
        <v>1303</v>
      </c>
      <c r="F32" s="14" t="s">
        <v>1291</v>
      </c>
      <c r="G32" s="298">
        <v>2</v>
      </c>
      <c r="H32" s="299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21" customHeight="1" x14ac:dyDescent="0.3">
      <c r="A33" s="14"/>
      <c r="B33" s="13" t="s">
        <v>1299</v>
      </c>
      <c r="C33" s="14" t="s">
        <v>1300</v>
      </c>
      <c r="D33" s="14"/>
      <c r="E33" s="14"/>
      <c r="F33" s="14" t="s">
        <v>98</v>
      </c>
      <c r="G33" s="298">
        <v>1</v>
      </c>
      <c r="H33" s="299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21" customHeight="1" x14ac:dyDescent="0.3">
      <c r="A34" s="14"/>
      <c r="B34" s="13" t="s">
        <v>1296</v>
      </c>
      <c r="C34" s="14" t="s">
        <v>1295</v>
      </c>
      <c r="D34" s="14"/>
      <c r="E34" s="14"/>
      <c r="F34" s="14" t="s">
        <v>98</v>
      </c>
      <c r="G34" s="298">
        <v>4</v>
      </c>
      <c r="H34" s="299"/>
      <c r="I34" s="15"/>
      <c r="J34" s="15"/>
      <c r="K34" s="15"/>
      <c r="L34" s="15"/>
      <c r="M34" s="15"/>
      <c r="N34" s="15"/>
      <c r="O34" s="15"/>
      <c r="P34" s="15"/>
      <c r="Q34" s="15"/>
    </row>
    <row r="35" spans="1:17" ht="21" customHeight="1" x14ac:dyDescent="0.3">
      <c r="A35" s="14"/>
      <c r="B35" s="22" t="s">
        <v>1302</v>
      </c>
      <c r="C35" s="14"/>
      <c r="D35" s="14"/>
      <c r="E35" s="14"/>
      <c r="F35" s="14"/>
      <c r="G35" s="298"/>
      <c r="H35" s="299"/>
      <c r="I35" s="15"/>
      <c r="J35" s="15"/>
      <c r="K35" s="15"/>
      <c r="L35" s="15"/>
      <c r="M35" s="15"/>
      <c r="N35" s="15"/>
      <c r="O35" s="15"/>
      <c r="P35" s="15"/>
      <c r="Q35" s="15"/>
    </row>
    <row r="36" spans="1:17" ht="41.4" x14ac:dyDescent="0.3">
      <c r="A36" s="14">
        <v>11</v>
      </c>
      <c r="B36" s="24" t="s">
        <v>1304</v>
      </c>
      <c r="C36" s="14" t="s">
        <v>1306</v>
      </c>
      <c r="D36" s="14"/>
      <c r="E36" s="14" t="s">
        <v>1305</v>
      </c>
      <c r="F36" s="14" t="s">
        <v>98</v>
      </c>
      <c r="G36" s="300">
        <v>872</v>
      </c>
      <c r="H36" s="300"/>
      <c r="I36" s="15"/>
      <c r="J36" s="15"/>
      <c r="K36" s="15"/>
      <c r="L36" s="15"/>
      <c r="M36" s="15"/>
      <c r="N36" s="15"/>
      <c r="O36" s="15"/>
      <c r="P36" s="15"/>
      <c r="Q36" s="15"/>
    </row>
    <row r="37" spans="1:17" ht="41.4" x14ac:dyDescent="0.3">
      <c r="A37" s="14">
        <v>12</v>
      </c>
      <c r="B37" s="24" t="s">
        <v>1307</v>
      </c>
      <c r="C37" s="25" t="s">
        <v>1308</v>
      </c>
      <c r="D37" s="14"/>
      <c r="E37" s="14" t="s">
        <v>1305</v>
      </c>
      <c r="F37" s="14" t="s">
        <v>98</v>
      </c>
      <c r="G37" s="300">
        <v>170</v>
      </c>
      <c r="H37" s="300"/>
      <c r="I37" s="15"/>
      <c r="J37" s="15"/>
      <c r="K37" s="15"/>
      <c r="L37" s="15"/>
      <c r="M37" s="15"/>
      <c r="N37" s="15"/>
      <c r="O37" s="15"/>
      <c r="P37" s="15"/>
      <c r="Q37" s="15"/>
    </row>
    <row r="38" spans="1:17" ht="41.4" x14ac:dyDescent="0.3">
      <c r="A38" s="14">
        <v>13</v>
      </c>
      <c r="B38" s="24" t="s">
        <v>1309</v>
      </c>
      <c r="C38" s="14" t="s">
        <v>1310</v>
      </c>
      <c r="D38" s="14"/>
      <c r="E38" s="14" t="s">
        <v>1305</v>
      </c>
      <c r="F38" s="14" t="s">
        <v>98</v>
      </c>
      <c r="G38" s="300">
        <v>16</v>
      </c>
      <c r="H38" s="300"/>
      <c r="I38" s="15"/>
      <c r="J38" s="15"/>
      <c r="K38" s="15"/>
      <c r="L38" s="15"/>
      <c r="M38" s="15"/>
      <c r="N38" s="15"/>
      <c r="O38" s="15"/>
      <c r="P38" s="15"/>
      <c r="Q38" s="15"/>
    </row>
    <row r="39" spans="1:17" ht="41.4" x14ac:dyDescent="0.3">
      <c r="A39" s="14">
        <v>14</v>
      </c>
      <c r="B39" s="24" t="s">
        <v>1311</v>
      </c>
      <c r="C39" s="14" t="s">
        <v>1312</v>
      </c>
      <c r="D39" s="14"/>
      <c r="E39" s="14" t="s">
        <v>1305</v>
      </c>
      <c r="F39" s="14" t="s">
        <v>98</v>
      </c>
      <c r="G39" s="300">
        <v>110</v>
      </c>
      <c r="H39" s="300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41.4" x14ac:dyDescent="0.3">
      <c r="A40" s="14">
        <v>15</v>
      </c>
      <c r="B40" s="24" t="s">
        <v>1313</v>
      </c>
      <c r="C40" s="14" t="s">
        <v>1314</v>
      </c>
      <c r="D40" s="14"/>
      <c r="E40" s="14" t="s">
        <v>1305</v>
      </c>
      <c r="F40" s="14" t="s">
        <v>98</v>
      </c>
      <c r="G40" s="300">
        <v>407</v>
      </c>
      <c r="H40" s="300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27.6" x14ac:dyDescent="0.3">
      <c r="A41" s="14">
        <v>16</v>
      </c>
      <c r="B41" s="24" t="s">
        <v>1315</v>
      </c>
      <c r="C41" s="14" t="s">
        <v>1316</v>
      </c>
      <c r="D41" s="14"/>
      <c r="E41" s="14" t="s">
        <v>1305</v>
      </c>
      <c r="F41" s="14" t="s">
        <v>98</v>
      </c>
      <c r="G41" s="300">
        <v>13</v>
      </c>
      <c r="H41" s="300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41.4" x14ac:dyDescent="0.3">
      <c r="A42" s="14">
        <v>17</v>
      </c>
      <c r="B42" s="24" t="s">
        <v>1317</v>
      </c>
      <c r="C42" s="14" t="s">
        <v>1318</v>
      </c>
      <c r="D42" s="14"/>
      <c r="E42" s="14" t="s">
        <v>1305</v>
      </c>
      <c r="F42" s="14" t="s">
        <v>98</v>
      </c>
      <c r="G42" s="300">
        <v>140</v>
      </c>
      <c r="H42" s="300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41.4" x14ac:dyDescent="0.3">
      <c r="A43" s="14">
        <v>18</v>
      </c>
      <c r="B43" s="24" t="s">
        <v>1319</v>
      </c>
      <c r="C43" s="14" t="s">
        <v>1320</v>
      </c>
      <c r="D43" s="14"/>
      <c r="E43" s="14" t="s">
        <v>1305</v>
      </c>
      <c r="F43" s="14" t="s">
        <v>98</v>
      </c>
      <c r="G43" s="300">
        <v>285</v>
      </c>
      <c r="H43" s="300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42" x14ac:dyDescent="0.3">
      <c r="A44" s="14">
        <v>20</v>
      </c>
      <c r="B44" s="26" t="s">
        <v>1321</v>
      </c>
      <c r="C44" s="14" t="s">
        <v>1322</v>
      </c>
      <c r="D44" s="15"/>
      <c r="E44" s="14" t="s">
        <v>1305</v>
      </c>
      <c r="F44" s="14" t="s">
        <v>98</v>
      </c>
      <c r="G44" s="293">
        <v>136</v>
      </c>
      <c r="H44" s="294"/>
      <c r="J44" s="15"/>
      <c r="K44" s="15"/>
      <c r="L44" s="15"/>
      <c r="M44" s="15"/>
      <c r="N44" s="15"/>
      <c r="O44" s="15"/>
      <c r="P44" s="15"/>
      <c r="Q44" s="15"/>
    </row>
    <row r="45" spans="1:17" ht="27.6" x14ac:dyDescent="0.3">
      <c r="A45" s="14">
        <v>21</v>
      </c>
      <c r="B45" s="27" t="s">
        <v>1323</v>
      </c>
      <c r="C45" s="14" t="s">
        <v>1324</v>
      </c>
      <c r="D45" s="15"/>
      <c r="E45" s="14" t="s">
        <v>1305</v>
      </c>
      <c r="F45" s="14" t="s">
        <v>98</v>
      </c>
      <c r="G45" s="293">
        <v>287</v>
      </c>
      <c r="H45" s="294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27.6" x14ac:dyDescent="0.3">
      <c r="A46" s="14">
        <v>22</v>
      </c>
      <c r="B46" s="27" t="s">
        <v>1325</v>
      </c>
      <c r="C46" s="14" t="s">
        <v>1326</v>
      </c>
      <c r="D46" s="15"/>
      <c r="E46" s="14" t="s">
        <v>1305</v>
      </c>
      <c r="F46" s="14" t="s">
        <v>98</v>
      </c>
      <c r="G46" s="293">
        <v>13</v>
      </c>
      <c r="H46" s="294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41.4" x14ac:dyDescent="0.3">
      <c r="A47" s="14">
        <v>23</v>
      </c>
      <c r="B47" s="27" t="s">
        <v>1307</v>
      </c>
      <c r="C47" s="14" t="s">
        <v>1327</v>
      </c>
      <c r="D47" s="15"/>
      <c r="E47" s="14" t="s">
        <v>1305</v>
      </c>
      <c r="F47" s="14" t="s">
        <v>98</v>
      </c>
      <c r="G47" s="293">
        <v>38</v>
      </c>
      <c r="H47" s="294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41.4" x14ac:dyDescent="0.3">
      <c r="A48" s="14">
        <v>24</v>
      </c>
      <c r="B48" s="27" t="s">
        <v>1328</v>
      </c>
      <c r="C48" s="14" t="s">
        <v>1329</v>
      </c>
      <c r="D48" s="15"/>
      <c r="E48" s="14" t="s">
        <v>1305</v>
      </c>
      <c r="F48" s="14" t="s">
        <v>98</v>
      </c>
      <c r="G48" s="293">
        <v>3</v>
      </c>
      <c r="H48" s="294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27.6" x14ac:dyDescent="0.3">
      <c r="A49" s="14">
        <v>25</v>
      </c>
      <c r="B49" s="27" t="s">
        <v>1330</v>
      </c>
      <c r="C49" s="14" t="s">
        <v>1331</v>
      </c>
      <c r="D49" s="15"/>
      <c r="E49" s="14" t="s">
        <v>1305</v>
      </c>
      <c r="F49" s="14" t="s">
        <v>98</v>
      </c>
      <c r="G49" s="293">
        <v>38</v>
      </c>
      <c r="H49" s="294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41.4" x14ac:dyDescent="0.3">
      <c r="A50" s="14">
        <v>26</v>
      </c>
      <c r="B50" s="27" t="s">
        <v>1332</v>
      </c>
      <c r="C50" s="14" t="s">
        <v>1333</v>
      </c>
      <c r="D50" s="15"/>
      <c r="E50" s="14" t="s">
        <v>1305</v>
      </c>
      <c r="F50" s="14" t="s">
        <v>98</v>
      </c>
      <c r="G50" s="293">
        <v>6</v>
      </c>
      <c r="H50" s="294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27.6" x14ac:dyDescent="0.3">
      <c r="A51" s="14">
        <v>27</v>
      </c>
      <c r="B51" s="27" t="s">
        <v>1334</v>
      </c>
      <c r="C51" s="14" t="s">
        <v>1335</v>
      </c>
      <c r="D51" s="15"/>
      <c r="E51" s="14" t="s">
        <v>1305</v>
      </c>
      <c r="F51" s="14" t="s">
        <v>98</v>
      </c>
      <c r="G51" s="293">
        <v>1</v>
      </c>
      <c r="H51" s="294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27.6" x14ac:dyDescent="0.3">
      <c r="A52" s="14">
        <v>28</v>
      </c>
      <c r="B52" s="27" t="s">
        <v>1336</v>
      </c>
      <c r="C52" s="14" t="s">
        <v>1337</v>
      </c>
      <c r="D52" s="15"/>
      <c r="E52" s="25" t="s">
        <v>1338</v>
      </c>
      <c r="F52" s="14" t="s">
        <v>98</v>
      </c>
      <c r="G52" s="293">
        <v>20</v>
      </c>
      <c r="H52" s="294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27.6" x14ac:dyDescent="0.3">
      <c r="A53" s="14">
        <v>29</v>
      </c>
      <c r="B53" s="27" t="s">
        <v>1339</v>
      </c>
      <c r="C53" s="14" t="s">
        <v>1340</v>
      </c>
      <c r="D53" s="15"/>
      <c r="E53" s="14" t="s">
        <v>1305</v>
      </c>
      <c r="F53" s="14" t="s">
        <v>98</v>
      </c>
      <c r="G53" s="293">
        <v>34</v>
      </c>
      <c r="H53" s="294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27.6" x14ac:dyDescent="0.3">
      <c r="A54" s="14">
        <v>30</v>
      </c>
      <c r="B54" s="27" t="s">
        <v>1341</v>
      </c>
      <c r="C54" s="14" t="s">
        <v>1342</v>
      </c>
      <c r="D54" s="15"/>
      <c r="E54" s="14" t="s">
        <v>1305</v>
      </c>
      <c r="F54" s="14" t="s">
        <v>98</v>
      </c>
      <c r="G54" s="293">
        <v>26</v>
      </c>
      <c r="H54" s="294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27.6" x14ac:dyDescent="0.3">
      <c r="A55" s="14">
        <v>31</v>
      </c>
      <c r="B55" s="27" t="s">
        <v>1343</v>
      </c>
      <c r="C55" s="14" t="s">
        <v>1344</v>
      </c>
      <c r="D55" s="15"/>
      <c r="E55" s="14" t="s">
        <v>1305</v>
      </c>
      <c r="F55" s="14" t="s">
        <v>98</v>
      </c>
      <c r="G55" s="293">
        <v>40</v>
      </c>
      <c r="H55" s="294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27.6" x14ac:dyDescent="0.3">
      <c r="A56" s="14">
        <v>32</v>
      </c>
      <c r="B56" s="27" t="s">
        <v>1345</v>
      </c>
      <c r="C56" s="14" t="s">
        <v>1346</v>
      </c>
      <c r="D56" s="15"/>
      <c r="E56" s="14" t="s">
        <v>1305</v>
      </c>
      <c r="F56" s="14" t="s">
        <v>98</v>
      </c>
      <c r="G56" s="293">
        <v>21</v>
      </c>
      <c r="H56" s="294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27.6" x14ac:dyDescent="0.3">
      <c r="A57" s="14">
        <v>33</v>
      </c>
      <c r="B57" s="27" t="s">
        <v>1347</v>
      </c>
      <c r="C57" s="14" t="s">
        <v>1348</v>
      </c>
      <c r="D57" s="15"/>
      <c r="E57" s="14" t="s">
        <v>1305</v>
      </c>
      <c r="F57" s="14" t="s">
        <v>98</v>
      </c>
      <c r="G57" s="293">
        <v>8</v>
      </c>
      <c r="H57" s="294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27.6" x14ac:dyDescent="0.3">
      <c r="A58" s="14">
        <v>34</v>
      </c>
      <c r="B58" s="27" t="s">
        <v>1349</v>
      </c>
      <c r="C58" s="14" t="s">
        <v>1350</v>
      </c>
      <c r="D58" s="15"/>
      <c r="E58" s="14" t="s">
        <v>1305</v>
      </c>
      <c r="F58" s="14" t="s">
        <v>98</v>
      </c>
      <c r="G58" s="293">
        <v>28</v>
      </c>
      <c r="H58" s="294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27.6" x14ac:dyDescent="0.3">
      <c r="A59" s="14">
        <v>35</v>
      </c>
      <c r="B59" s="27" t="s">
        <v>1349</v>
      </c>
      <c r="C59" s="14" t="s">
        <v>1351</v>
      </c>
      <c r="D59" s="15"/>
      <c r="E59" s="14" t="s">
        <v>1305</v>
      </c>
      <c r="F59" s="14" t="s">
        <v>98</v>
      </c>
      <c r="G59" s="293">
        <v>81</v>
      </c>
      <c r="H59" s="294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41.4" x14ac:dyDescent="0.3">
      <c r="A60" s="14">
        <v>36</v>
      </c>
      <c r="B60" s="27" t="s">
        <v>1352</v>
      </c>
      <c r="C60" s="25" t="s">
        <v>1353</v>
      </c>
      <c r="D60" s="15"/>
      <c r="E60" s="25" t="s">
        <v>1356</v>
      </c>
      <c r="F60" s="14" t="s">
        <v>98</v>
      </c>
      <c r="G60" s="293">
        <v>116</v>
      </c>
      <c r="H60" s="294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41.4" x14ac:dyDescent="0.3">
      <c r="A61" s="14">
        <v>37</v>
      </c>
      <c r="B61" s="27" t="s">
        <v>1354</v>
      </c>
      <c r="C61" s="25" t="s">
        <v>1355</v>
      </c>
      <c r="D61" s="15"/>
      <c r="E61" s="25" t="s">
        <v>1356</v>
      </c>
      <c r="F61" s="14" t="s">
        <v>98</v>
      </c>
      <c r="G61" s="293">
        <v>29</v>
      </c>
      <c r="H61" s="294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27.6" x14ac:dyDescent="0.3">
      <c r="A62" s="14">
        <v>38</v>
      </c>
      <c r="B62" s="27" t="s">
        <v>1357</v>
      </c>
      <c r="C62" s="14" t="s">
        <v>1358</v>
      </c>
      <c r="D62" s="15"/>
      <c r="E62" s="14" t="s">
        <v>1359</v>
      </c>
      <c r="F62" s="14" t="s">
        <v>98</v>
      </c>
      <c r="G62" s="293">
        <v>3</v>
      </c>
      <c r="H62" s="294"/>
      <c r="I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4"/>
      <c r="B63" s="28" t="s">
        <v>1360</v>
      </c>
      <c r="C63" s="14"/>
      <c r="D63" s="15"/>
      <c r="E63" s="14"/>
      <c r="F63" s="15"/>
      <c r="G63" s="293"/>
      <c r="H63" s="294"/>
      <c r="I63" s="15"/>
      <c r="J63" s="15"/>
      <c r="K63" s="15"/>
      <c r="L63" s="15"/>
      <c r="M63" s="15"/>
      <c r="N63" s="15"/>
      <c r="O63" s="15"/>
      <c r="P63" s="15"/>
      <c r="Q63" s="15"/>
    </row>
    <row r="64" spans="1:17" x14ac:dyDescent="0.3">
      <c r="A64" s="14">
        <v>39</v>
      </c>
      <c r="B64" s="16" t="s">
        <v>1361</v>
      </c>
      <c r="C64" s="14"/>
      <c r="D64" s="15"/>
      <c r="E64" s="14" t="s">
        <v>1303</v>
      </c>
      <c r="F64" s="29" t="s">
        <v>98</v>
      </c>
      <c r="G64" s="293">
        <v>259</v>
      </c>
      <c r="H64" s="294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3">
      <c r="A65" s="14">
        <v>40</v>
      </c>
      <c r="B65" s="16" t="s">
        <v>1362</v>
      </c>
      <c r="C65" s="14"/>
      <c r="D65" s="15"/>
      <c r="E65" s="14" t="s">
        <v>1303</v>
      </c>
      <c r="F65" s="29" t="s">
        <v>98</v>
      </c>
      <c r="G65" s="293">
        <v>155</v>
      </c>
      <c r="H65" s="294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3">
      <c r="A66" s="17">
        <v>41</v>
      </c>
      <c r="B66" s="18" t="s">
        <v>1363</v>
      </c>
      <c r="C66" s="17"/>
      <c r="D66" s="19"/>
      <c r="E66" s="14" t="s">
        <v>1303</v>
      </c>
      <c r="F66" s="29" t="s">
        <v>98</v>
      </c>
      <c r="G66" s="293">
        <v>104</v>
      </c>
      <c r="H66" s="294"/>
      <c r="I66" s="19"/>
      <c r="J66" s="19"/>
      <c r="K66" s="19"/>
      <c r="L66" s="19"/>
      <c r="M66" s="19"/>
      <c r="N66" s="19"/>
      <c r="O66" s="19"/>
      <c r="P66" s="19"/>
      <c r="Q66" s="19"/>
    </row>
    <row r="67" spans="1:17" s="7" customFormat="1" x14ac:dyDescent="0.3">
      <c r="A67" s="14">
        <v>42</v>
      </c>
      <c r="B67" s="16" t="s">
        <v>1364</v>
      </c>
      <c r="C67" s="14"/>
      <c r="D67" s="15"/>
      <c r="E67" s="14" t="s">
        <v>1303</v>
      </c>
      <c r="F67" s="29" t="s">
        <v>98</v>
      </c>
      <c r="G67" s="297">
        <v>42</v>
      </c>
      <c r="H67" s="297"/>
      <c r="I67" s="15"/>
      <c r="J67" s="15"/>
      <c r="K67" s="15"/>
      <c r="L67" s="15"/>
      <c r="M67" s="15"/>
      <c r="N67" s="15"/>
      <c r="O67" s="15"/>
      <c r="P67" s="15"/>
      <c r="Q67" s="15"/>
    </row>
    <row r="68" spans="1:17" s="7" customFormat="1" x14ac:dyDescent="0.3">
      <c r="A68" s="14">
        <v>43</v>
      </c>
      <c r="B68" s="15" t="s">
        <v>1365</v>
      </c>
      <c r="C68" s="14" t="s">
        <v>1366</v>
      </c>
      <c r="D68" s="15"/>
      <c r="E68" s="14" t="s">
        <v>1367</v>
      </c>
      <c r="F68" s="29" t="s">
        <v>98</v>
      </c>
      <c r="G68" s="293">
        <v>26</v>
      </c>
      <c r="H68" s="294"/>
      <c r="K68" s="15"/>
      <c r="L68" s="15"/>
      <c r="M68" s="15"/>
      <c r="N68" s="15"/>
      <c r="O68" s="15"/>
      <c r="P68" s="15"/>
      <c r="Q68" s="15"/>
    </row>
    <row r="69" spans="1:17" s="7" customFormat="1" x14ac:dyDescent="0.3">
      <c r="A69" s="17">
        <v>44</v>
      </c>
      <c r="B69" s="15" t="s">
        <v>1368</v>
      </c>
      <c r="C69" s="29" t="s">
        <v>1369</v>
      </c>
      <c r="D69" s="15"/>
      <c r="E69" s="14" t="s">
        <v>1370</v>
      </c>
      <c r="F69" s="11" t="s">
        <v>98</v>
      </c>
      <c r="G69" s="293">
        <v>26</v>
      </c>
      <c r="H69" s="294"/>
      <c r="K69" s="15"/>
      <c r="L69" s="15"/>
      <c r="M69" s="15"/>
      <c r="N69" s="15"/>
      <c r="O69" s="15"/>
      <c r="P69" s="15"/>
      <c r="Q69" s="15"/>
    </row>
    <row r="70" spans="1:17" s="7" customFormat="1" x14ac:dyDescent="0.3">
      <c r="A70" s="14">
        <v>45</v>
      </c>
      <c r="B70" s="15" t="s">
        <v>1371</v>
      </c>
      <c r="C70" s="29" t="s">
        <v>1372</v>
      </c>
      <c r="D70" s="15"/>
      <c r="E70" s="14" t="s">
        <v>1367</v>
      </c>
      <c r="F70" s="11" t="s">
        <v>98</v>
      </c>
      <c r="G70" s="293">
        <v>122</v>
      </c>
      <c r="H70" s="294"/>
      <c r="K70" s="15"/>
      <c r="L70" s="15"/>
      <c r="M70" s="15"/>
      <c r="N70" s="15"/>
      <c r="O70" s="15"/>
      <c r="P70" s="15"/>
      <c r="Q70" s="15"/>
    </row>
    <row r="71" spans="1:17" s="7" customFormat="1" x14ac:dyDescent="0.3">
      <c r="A71" s="14">
        <v>46</v>
      </c>
      <c r="B71" s="15" t="s">
        <v>1373</v>
      </c>
      <c r="C71" s="29" t="s">
        <v>1374</v>
      </c>
      <c r="D71" s="15"/>
      <c r="E71" s="14" t="s">
        <v>1375</v>
      </c>
      <c r="F71" s="29" t="s">
        <v>98</v>
      </c>
      <c r="G71" s="293">
        <v>17</v>
      </c>
      <c r="H71" s="294"/>
      <c r="K71" s="15"/>
      <c r="L71" s="15"/>
      <c r="M71" s="15"/>
      <c r="N71" s="15"/>
      <c r="O71" s="15"/>
      <c r="P71" s="15"/>
      <c r="Q71" s="15"/>
    </row>
    <row r="72" spans="1:17" s="7" customFormat="1" x14ac:dyDescent="0.3">
      <c r="A72" s="17"/>
      <c r="B72" s="23" t="s">
        <v>1376</v>
      </c>
      <c r="C72" s="29"/>
      <c r="D72" s="15"/>
      <c r="E72" s="14"/>
      <c r="F72" s="29"/>
      <c r="G72" s="293"/>
      <c r="H72" s="294"/>
      <c r="K72" s="15"/>
      <c r="L72" s="15"/>
      <c r="M72" s="15"/>
      <c r="N72" s="15"/>
      <c r="O72" s="15"/>
      <c r="P72" s="15"/>
      <c r="Q72" s="15"/>
    </row>
    <row r="73" spans="1:17" s="7" customFormat="1" x14ac:dyDescent="0.3">
      <c r="A73" s="17">
        <v>47</v>
      </c>
      <c r="B73" s="15" t="s">
        <v>1377</v>
      </c>
      <c r="C73" s="29" t="s">
        <v>1378</v>
      </c>
      <c r="D73" s="15"/>
      <c r="E73" s="14" t="s">
        <v>1367</v>
      </c>
      <c r="F73" s="29" t="s">
        <v>98</v>
      </c>
      <c r="G73" s="293">
        <v>500</v>
      </c>
      <c r="H73" s="294"/>
      <c r="K73" s="15"/>
      <c r="L73" s="15"/>
      <c r="M73" s="15"/>
      <c r="N73" s="15"/>
      <c r="O73" s="15"/>
      <c r="P73" s="15"/>
      <c r="Q73" s="15"/>
    </row>
    <row r="74" spans="1:17" s="7" customFormat="1" x14ac:dyDescent="0.3">
      <c r="A74" s="14">
        <v>48</v>
      </c>
      <c r="B74" s="15" t="s">
        <v>1379</v>
      </c>
      <c r="C74" s="29" t="s">
        <v>1380</v>
      </c>
      <c r="D74" s="15"/>
      <c r="E74" s="14" t="s">
        <v>1367</v>
      </c>
      <c r="F74" s="29" t="s">
        <v>98</v>
      </c>
      <c r="G74" s="293">
        <v>300</v>
      </c>
      <c r="H74" s="294"/>
      <c r="K74" s="15"/>
      <c r="L74" s="15"/>
      <c r="M74" s="15"/>
      <c r="N74" s="15"/>
      <c r="O74" s="15"/>
      <c r="P74" s="15"/>
      <c r="Q74" s="15"/>
    </row>
    <row r="75" spans="1:17" s="7" customFormat="1" x14ac:dyDescent="0.3">
      <c r="A75" s="14"/>
      <c r="B75" s="23" t="s">
        <v>1381</v>
      </c>
      <c r="C75" s="29"/>
      <c r="D75" s="15"/>
      <c r="E75" s="14"/>
      <c r="F75" s="29"/>
      <c r="G75" s="293"/>
      <c r="H75" s="294"/>
      <c r="K75" s="15"/>
      <c r="L75" s="15"/>
      <c r="M75" s="15"/>
      <c r="N75" s="15"/>
      <c r="O75" s="15"/>
      <c r="P75" s="15"/>
      <c r="Q75" s="15"/>
    </row>
    <row r="76" spans="1:17" s="7" customFormat="1" x14ac:dyDescent="0.3">
      <c r="A76" s="14">
        <v>49</v>
      </c>
      <c r="B76" s="15" t="s">
        <v>1382</v>
      </c>
      <c r="C76" s="29" t="s">
        <v>1383</v>
      </c>
      <c r="D76" s="15"/>
      <c r="E76" s="14"/>
      <c r="F76" s="29" t="s">
        <v>1161</v>
      </c>
      <c r="G76" s="293">
        <v>20000</v>
      </c>
      <c r="H76" s="294"/>
      <c r="K76" s="15"/>
      <c r="L76" s="15"/>
      <c r="M76" s="15"/>
      <c r="N76" s="15"/>
      <c r="O76" s="15"/>
      <c r="P76" s="15"/>
      <c r="Q76" s="15"/>
    </row>
    <row r="77" spans="1:17" s="7" customFormat="1" x14ac:dyDescent="0.3">
      <c r="A77" s="17">
        <v>50</v>
      </c>
      <c r="B77" s="7" t="s">
        <v>1382</v>
      </c>
      <c r="C77" s="11" t="s">
        <v>1384</v>
      </c>
      <c r="E77" s="12"/>
      <c r="F77" s="11" t="s">
        <v>1161</v>
      </c>
      <c r="G77" s="291">
        <v>7000</v>
      </c>
      <c r="H77" s="292"/>
    </row>
    <row r="78" spans="1:17" s="7" customFormat="1" ht="28.8" x14ac:dyDescent="0.3">
      <c r="A78" s="14">
        <v>51</v>
      </c>
      <c r="B78" s="8" t="s">
        <v>1385</v>
      </c>
      <c r="C78" s="30" t="s">
        <v>1386</v>
      </c>
      <c r="E78" s="12"/>
      <c r="F78" s="31" t="s">
        <v>1161</v>
      </c>
      <c r="G78" s="295">
        <v>1300</v>
      </c>
      <c r="H78" s="296"/>
    </row>
    <row r="79" spans="1:17" s="7" customFormat="1" x14ac:dyDescent="0.3">
      <c r="A79" s="14"/>
      <c r="B79" s="32" t="s">
        <v>1387</v>
      </c>
      <c r="C79" s="30"/>
      <c r="E79" s="12"/>
      <c r="F79" s="31"/>
      <c r="G79" s="295"/>
      <c r="H79" s="296"/>
    </row>
    <row r="80" spans="1:17" s="7" customFormat="1" x14ac:dyDescent="0.3">
      <c r="A80" s="14">
        <v>52</v>
      </c>
      <c r="B80" s="7" t="s">
        <v>1388</v>
      </c>
      <c r="C80" s="11" t="s">
        <v>1389</v>
      </c>
      <c r="E80" s="12" t="s">
        <v>1390</v>
      </c>
      <c r="F80" s="11" t="s">
        <v>1161</v>
      </c>
      <c r="G80" s="291">
        <v>28300</v>
      </c>
      <c r="H80" s="292"/>
    </row>
    <row r="81" spans="1:17" s="7" customFormat="1" x14ac:dyDescent="0.3">
      <c r="A81" s="17"/>
      <c r="B81" s="33" t="s">
        <v>1391</v>
      </c>
      <c r="C81" s="11"/>
      <c r="E81" s="12"/>
      <c r="F81" s="11"/>
      <c r="G81" s="291"/>
      <c r="H81" s="292"/>
    </row>
    <row r="82" spans="1:17" s="7" customFormat="1" ht="15" thickBot="1" x14ac:dyDescent="0.35">
      <c r="A82" s="14">
        <v>53</v>
      </c>
      <c r="B82" s="7" t="s">
        <v>1392</v>
      </c>
      <c r="C82" s="11" t="s">
        <v>1393</v>
      </c>
      <c r="E82" s="12"/>
      <c r="F82" s="11" t="s">
        <v>98</v>
      </c>
      <c r="G82" s="291">
        <v>20</v>
      </c>
      <c r="H82" s="292"/>
    </row>
    <row r="83" spans="1:17" ht="24.75" customHeight="1" x14ac:dyDescent="0.3">
      <c r="A83" s="247" t="s">
        <v>2956</v>
      </c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9"/>
    </row>
    <row r="84" spans="1:17" ht="33" customHeight="1" thickBot="1" x14ac:dyDescent="0.35">
      <c r="A84" s="250"/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2"/>
    </row>
  </sheetData>
  <mergeCells count="93">
    <mergeCell ref="A83:Q8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  <mergeCell ref="G22:H22"/>
    <mergeCell ref="G43:H43"/>
    <mergeCell ref="G19:H19"/>
    <mergeCell ref="G20:H20"/>
    <mergeCell ref="G21:H21"/>
    <mergeCell ref="G34:H34"/>
    <mergeCell ref="G23:H23"/>
    <mergeCell ref="G24:H24"/>
    <mergeCell ref="G25:H25"/>
    <mergeCell ref="G26:H26"/>
    <mergeCell ref="G27:H27"/>
    <mergeCell ref="G28:H28"/>
    <mergeCell ref="G29:H29"/>
    <mergeCell ref="G39:H39"/>
    <mergeCell ref="G40:H40"/>
    <mergeCell ref="G38:H38"/>
    <mergeCell ref="G13:H13"/>
    <mergeCell ref="G14:H14"/>
    <mergeCell ref="G15:H15"/>
    <mergeCell ref="G16:H16"/>
    <mergeCell ref="G30:H30"/>
    <mergeCell ref="G31:H31"/>
    <mergeCell ref="G32:H32"/>
    <mergeCell ref="G33:H33"/>
    <mergeCell ref="G17:H17"/>
    <mergeCell ref="G18:H18"/>
    <mergeCell ref="G10:H10"/>
    <mergeCell ref="G11:H11"/>
    <mergeCell ref="G12:H12"/>
    <mergeCell ref="G5:H5"/>
    <mergeCell ref="G6:H6"/>
    <mergeCell ref="G7:H7"/>
    <mergeCell ref="G8:H8"/>
    <mergeCell ref="G9:H9"/>
    <mergeCell ref="G54:H54"/>
    <mergeCell ref="G35:H35"/>
    <mergeCell ref="G44:H44"/>
    <mergeCell ref="G45:H45"/>
    <mergeCell ref="G46:H46"/>
    <mergeCell ref="G47:H47"/>
    <mergeCell ref="G48:H48"/>
    <mergeCell ref="G42:H42"/>
    <mergeCell ref="G36:H36"/>
    <mergeCell ref="G49:H49"/>
    <mergeCell ref="G50:H50"/>
    <mergeCell ref="G51:H51"/>
    <mergeCell ref="G52:H52"/>
    <mergeCell ref="G53:H53"/>
    <mergeCell ref="G41:H41"/>
    <mergeCell ref="G37:H37"/>
    <mergeCell ref="G68:H68"/>
    <mergeCell ref="G55:H55"/>
    <mergeCell ref="G56:H56"/>
    <mergeCell ref="G57:H57"/>
    <mergeCell ref="G58:H58"/>
    <mergeCell ref="G59:H59"/>
    <mergeCell ref="G60:H60"/>
    <mergeCell ref="G61:H61"/>
    <mergeCell ref="G62:H62"/>
    <mergeCell ref="G64:H64"/>
    <mergeCell ref="G65:H65"/>
    <mergeCell ref="G66:H66"/>
    <mergeCell ref="G67:H67"/>
    <mergeCell ref="G81:H81"/>
    <mergeCell ref="G82:H82"/>
    <mergeCell ref="G63:H63"/>
    <mergeCell ref="G4:H4"/>
    <mergeCell ref="G75:H75"/>
    <mergeCell ref="G76:H76"/>
    <mergeCell ref="G77:H77"/>
    <mergeCell ref="G78:H78"/>
    <mergeCell ref="G79:H79"/>
    <mergeCell ref="G80:H80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9ED2-8798-46B5-B0A8-1A7D6BB06B23}">
  <dimension ref="A1:Q44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1394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SUM(M4:M510)</f>
        <v>0</v>
      </c>
      <c r="N3" s="5"/>
      <c r="O3" s="6">
        <f>SUM(O4:O510)</f>
        <v>0</v>
      </c>
      <c r="P3" s="5"/>
      <c r="Q3" s="6">
        <f>SUM(Q4:Q510)</f>
        <v>0</v>
      </c>
    </row>
    <row r="4" spans="1:17" x14ac:dyDescent="0.3">
      <c r="A4" s="15"/>
      <c r="B4" s="23" t="s">
        <v>1395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1396</v>
      </c>
      <c r="C5" s="14" t="s">
        <v>1397</v>
      </c>
      <c r="D5" s="14"/>
      <c r="E5" s="14"/>
      <c r="F5" s="14" t="s">
        <v>1291</v>
      </c>
      <c r="G5" s="298">
        <v>1</v>
      </c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24.9" customHeight="1" x14ac:dyDescent="0.3">
      <c r="A6" s="14"/>
      <c r="B6" s="13" t="s">
        <v>1398</v>
      </c>
      <c r="C6" s="14" t="s">
        <v>1399</v>
      </c>
      <c r="D6" s="14"/>
      <c r="E6" s="14" t="s">
        <v>1400</v>
      </c>
      <c r="F6" s="14" t="s">
        <v>98</v>
      </c>
      <c r="G6" s="298">
        <v>1</v>
      </c>
      <c r="H6" s="299"/>
      <c r="I6" s="15"/>
      <c r="J6" s="15"/>
      <c r="K6" s="15"/>
      <c r="L6" s="15"/>
      <c r="M6" s="15"/>
      <c r="N6" s="15"/>
      <c r="O6" s="15"/>
      <c r="P6" s="15"/>
      <c r="Q6" s="15"/>
    </row>
    <row r="7" spans="1:17" ht="24.9" customHeight="1" x14ac:dyDescent="0.3">
      <c r="A7" s="14"/>
      <c r="B7" s="13" t="s">
        <v>1401</v>
      </c>
      <c r="C7" s="14" t="s">
        <v>1402</v>
      </c>
      <c r="D7" s="14"/>
      <c r="E7" s="14" t="s">
        <v>1400</v>
      </c>
      <c r="F7" s="14" t="s">
        <v>98</v>
      </c>
      <c r="G7" s="298">
        <v>2</v>
      </c>
      <c r="H7" s="299"/>
      <c r="I7" s="15"/>
      <c r="J7" s="15"/>
      <c r="K7" s="15"/>
      <c r="L7" s="15"/>
      <c r="M7" s="15"/>
      <c r="N7" s="15"/>
      <c r="O7" s="15"/>
      <c r="P7" s="15"/>
      <c r="Q7" s="15"/>
    </row>
    <row r="8" spans="1:17" ht="27.6" x14ac:dyDescent="0.3">
      <c r="A8" s="14"/>
      <c r="B8" s="24" t="s">
        <v>1403</v>
      </c>
      <c r="C8" s="14" t="s">
        <v>1404</v>
      </c>
      <c r="D8" s="14"/>
      <c r="E8" s="14" t="s">
        <v>1400</v>
      </c>
      <c r="F8" s="14" t="s">
        <v>98</v>
      </c>
      <c r="G8" s="298">
        <v>1</v>
      </c>
      <c r="H8" s="299"/>
      <c r="I8" s="15"/>
      <c r="J8" s="15"/>
      <c r="K8" s="15"/>
      <c r="L8" s="15"/>
      <c r="M8" s="15"/>
      <c r="N8" s="15"/>
      <c r="O8" s="15"/>
      <c r="P8" s="15"/>
      <c r="Q8" s="15"/>
    </row>
    <row r="9" spans="1:17" ht="27.6" x14ac:dyDescent="0.3">
      <c r="A9" s="14">
        <v>2</v>
      </c>
      <c r="B9" s="13" t="s">
        <v>1405</v>
      </c>
      <c r="C9" s="25" t="s">
        <v>1406</v>
      </c>
      <c r="D9" s="14"/>
      <c r="E9" s="14" t="s">
        <v>1400</v>
      </c>
      <c r="F9" s="14" t="s">
        <v>1291</v>
      </c>
      <c r="G9" s="298">
        <v>1</v>
      </c>
      <c r="H9" s="299"/>
      <c r="I9" s="15"/>
      <c r="J9" s="15"/>
      <c r="K9" s="15"/>
      <c r="L9" s="15"/>
      <c r="M9" s="15"/>
      <c r="N9" s="15"/>
      <c r="O9" s="15"/>
      <c r="P9" s="15"/>
      <c r="Q9" s="15"/>
    </row>
    <row r="10" spans="1:17" ht="22.65" customHeight="1" x14ac:dyDescent="0.3">
      <c r="A10" s="14"/>
      <c r="B10" s="13" t="s">
        <v>1407</v>
      </c>
      <c r="C10" s="14" t="s">
        <v>1408</v>
      </c>
      <c r="D10" s="14"/>
      <c r="E10" s="14" t="s">
        <v>1400</v>
      </c>
      <c r="F10" s="14" t="s">
        <v>98</v>
      </c>
      <c r="G10" s="298">
        <v>1</v>
      </c>
      <c r="H10" s="299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7.6" x14ac:dyDescent="0.3">
      <c r="A11" s="14"/>
      <c r="B11" s="13" t="s">
        <v>1409</v>
      </c>
      <c r="C11" s="25" t="s">
        <v>1410</v>
      </c>
      <c r="D11" s="14"/>
      <c r="E11" s="14" t="s">
        <v>1400</v>
      </c>
      <c r="F11" s="14" t="s">
        <v>98</v>
      </c>
      <c r="G11" s="298">
        <v>2</v>
      </c>
      <c r="H11" s="29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7.6" x14ac:dyDescent="0.3">
      <c r="A12" s="14"/>
      <c r="B12" s="24" t="s">
        <v>1403</v>
      </c>
      <c r="C12" s="14" t="s">
        <v>1404</v>
      </c>
      <c r="D12" s="14"/>
      <c r="E12" s="14" t="s">
        <v>1400</v>
      </c>
      <c r="F12" s="14" t="s">
        <v>98</v>
      </c>
      <c r="G12" s="298">
        <v>3</v>
      </c>
      <c r="H12" s="299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7.6" x14ac:dyDescent="0.3">
      <c r="A13" s="14">
        <v>3</v>
      </c>
      <c r="B13" s="13" t="s">
        <v>1405</v>
      </c>
      <c r="C13" s="25" t="s">
        <v>1406</v>
      </c>
      <c r="D13" s="14"/>
      <c r="E13" s="14" t="s">
        <v>1400</v>
      </c>
      <c r="F13" s="14" t="s">
        <v>1291</v>
      </c>
      <c r="G13" s="298">
        <v>1</v>
      </c>
      <c r="H13" s="299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4.9" customHeight="1" x14ac:dyDescent="0.3">
      <c r="A14" s="14"/>
      <c r="B14" s="13" t="s">
        <v>1407</v>
      </c>
      <c r="C14" s="14" t="s">
        <v>1408</v>
      </c>
      <c r="D14" s="14"/>
      <c r="E14" s="14" t="s">
        <v>1400</v>
      </c>
      <c r="F14" s="14" t="s">
        <v>98</v>
      </c>
      <c r="G14" s="298">
        <v>1</v>
      </c>
      <c r="H14" s="299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7.6" x14ac:dyDescent="0.3">
      <c r="A15" s="14"/>
      <c r="B15" s="13" t="s">
        <v>1409</v>
      </c>
      <c r="C15" s="25" t="s">
        <v>1410</v>
      </c>
      <c r="D15" s="14"/>
      <c r="E15" s="14" t="s">
        <v>1400</v>
      </c>
      <c r="F15" s="14" t="s">
        <v>98</v>
      </c>
      <c r="G15" s="298">
        <v>2</v>
      </c>
      <c r="H15" s="299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7.6" x14ac:dyDescent="0.3">
      <c r="A16" s="14"/>
      <c r="B16" s="24" t="s">
        <v>1403</v>
      </c>
      <c r="C16" s="14" t="s">
        <v>1404</v>
      </c>
      <c r="D16" s="14"/>
      <c r="E16" s="14" t="s">
        <v>1400</v>
      </c>
      <c r="F16" s="14" t="s">
        <v>98</v>
      </c>
      <c r="G16" s="298">
        <v>4</v>
      </c>
      <c r="H16" s="299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7.6" x14ac:dyDescent="0.3">
      <c r="A17" s="14">
        <v>4</v>
      </c>
      <c r="B17" s="13" t="s">
        <v>1411</v>
      </c>
      <c r="C17" s="25" t="s">
        <v>1412</v>
      </c>
      <c r="D17" s="14"/>
      <c r="E17" s="14" t="s">
        <v>1413</v>
      </c>
      <c r="F17" s="14" t="s">
        <v>98</v>
      </c>
      <c r="G17" s="298">
        <v>1</v>
      </c>
      <c r="H17" s="299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27.6" x14ac:dyDescent="0.3">
      <c r="A18" s="14">
        <v>5</v>
      </c>
      <c r="B18" s="24" t="s">
        <v>1414</v>
      </c>
      <c r="C18" s="25" t="s">
        <v>1415</v>
      </c>
      <c r="D18" s="14"/>
      <c r="E18" s="14" t="s">
        <v>1400</v>
      </c>
      <c r="F18" s="14" t="s">
        <v>98</v>
      </c>
      <c r="G18" s="298">
        <v>1</v>
      </c>
      <c r="H18" s="299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22.65" customHeight="1" x14ac:dyDescent="0.3">
      <c r="A19" s="14"/>
      <c r="B19" s="22" t="s">
        <v>1416</v>
      </c>
      <c r="C19" s="14"/>
      <c r="D19" s="14"/>
      <c r="E19" s="14"/>
      <c r="F19" s="14"/>
      <c r="G19" s="298"/>
      <c r="H19" s="299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2.65" customHeight="1" x14ac:dyDescent="0.3">
      <c r="A20" s="14">
        <v>6</v>
      </c>
      <c r="B20" s="13" t="s">
        <v>1417</v>
      </c>
      <c r="C20" s="14"/>
      <c r="D20" s="14"/>
      <c r="E20" s="14" t="s">
        <v>1418</v>
      </c>
      <c r="F20" s="14" t="s">
        <v>98</v>
      </c>
      <c r="G20" s="298">
        <v>68</v>
      </c>
      <c r="H20" s="299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21" customHeight="1" x14ac:dyDescent="0.3">
      <c r="A21" s="14">
        <v>7</v>
      </c>
      <c r="B21" s="13" t="s">
        <v>1419</v>
      </c>
      <c r="C21" s="14"/>
      <c r="D21" s="14"/>
      <c r="E21" s="14" t="s">
        <v>1418</v>
      </c>
      <c r="F21" s="14" t="s">
        <v>98</v>
      </c>
      <c r="G21" s="298">
        <v>10</v>
      </c>
      <c r="H21" s="299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1" customHeight="1" x14ac:dyDescent="0.3">
      <c r="A22" s="14"/>
      <c r="B22" s="22" t="s">
        <v>1420</v>
      </c>
      <c r="C22" s="14"/>
      <c r="D22" s="14"/>
      <c r="E22" s="14"/>
      <c r="F22" s="14"/>
      <c r="G22" s="298"/>
      <c r="H22" s="299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1" customHeight="1" x14ac:dyDescent="0.3">
      <c r="A23" s="14">
        <v>8</v>
      </c>
      <c r="B23" s="13" t="s">
        <v>1421</v>
      </c>
      <c r="C23" s="14" t="s">
        <v>1422</v>
      </c>
      <c r="D23" s="14"/>
      <c r="E23" s="14"/>
      <c r="F23" s="14" t="s">
        <v>1161</v>
      </c>
      <c r="G23" s="298">
        <v>52</v>
      </c>
      <c r="H23" s="299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1" customHeight="1" x14ac:dyDescent="0.3">
      <c r="A24" s="14">
        <v>9</v>
      </c>
      <c r="B24" s="13" t="s">
        <v>1423</v>
      </c>
      <c r="C24" s="14" t="s">
        <v>1422</v>
      </c>
      <c r="D24" s="14"/>
      <c r="E24" s="14"/>
      <c r="F24" s="14" t="s">
        <v>1161</v>
      </c>
      <c r="G24" s="298">
        <v>55</v>
      </c>
      <c r="H24" s="299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1" customHeight="1" x14ac:dyDescent="0.3">
      <c r="A25" s="14">
        <v>10</v>
      </c>
      <c r="B25" s="13" t="s">
        <v>1424</v>
      </c>
      <c r="C25" s="14" t="s">
        <v>1422</v>
      </c>
      <c r="D25" s="14"/>
      <c r="E25" s="14"/>
      <c r="F25" s="14" t="s">
        <v>1161</v>
      </c>
      <c r="G25" s="298">
        <v>547</v>
      </c>
      <c r="H25" s="299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11</v>
      </c>
      <c r="B26" s="24" t="s">
        <v>1425</v>
      </c>
      <c r="C26" s="14" t="s">
        <v>1422</v>
      </c>
      <c r="D26" s="14"/>
      <c r="E26" s="14"/>
      <c r="F26" s="14" t="s">
        <v>1161</v>
      </c>
      <c r="G26" s="300">
        <v>482</v>
      </c>
      <c r="H26" s="300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12</v>
      </c>
      <c r="B27" s="24" t="s">
        <v>1426</v>
      </c>
      <c r="C27" s="25" t="s">
        <v>1422</v>
      </c>
      <c r="D27" s="14"/>
      <c r="E27" s="14"/>
      <c r="F27" s="14" t="s">
        <v>1161</v>
      </c>
      <c r="G27" s="300">
        <v>278</v>
      </c>
      <c r="H27" s="300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/>
      <c r="B28" s="34" t="s">
        <v>1427</v>
      </c>
      <c r="C28" s="25"/>
      <c r="D28" s="14"/>
      <c r="E28" s="14"/>
      <c r="F28" s="14"/>
      <c r="G28" s="298"/>
      <c r="H28" s="299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>
        <v>13</v>
      </c>
      <c r="B29" s="24" t="s">
        <v>1428</v>
      </c>
      <c r="C29" s="14"/>
      <c r="D29" s="14"/>
      <c r="E29" s="14"/>
      <c r="F29" s="14" t="s">
        <v>1161</v>
      </c>
      <c r="G29" s="300">
        <v>55</v>
      </c>
      <c r="H29" s="300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14</v>
      </c>
      <c r="B30" s="24" t="s">
        <v>1429</v>
      </c>
      <c r="C30" s="14"/>
      <c r="D30" s="14"/>
      <c r="E30" s="14"/>
      <c r="F30" s="14" t="s">
        <v>1161</v>
      </c>
      <c r="G30" s="300">
        <v>547</v>
      </c>
      <c r="H30" s="300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>
        <v>15</v>
      </c>
      <c r="B31" s="24" t="s">
        <v>1430</v>
      </c>
      <c r="C31" s="14"/>
      <c r="D31" s="14"/>
      <c r="E31" s="14"/>
      <c r="F31" s="14" t="s">
        <v>1161</v>
      </c>
      <c r="G31" s="300">
        <v>482</v>
      </c>
      <c r="H31" s="300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16</v>
      </c>
      <c r="B32" s="24" t="s">
        <v>1431</v>
      </c>
      <c r="C32" s="14"/>
      <c r="D32" s="14"/>
      <c r="E32" s="14"/>
      <c r="F32" s="14" t="s">
        <v>1161</v>
      </c>
      <c r="G32" s="300">
        <v>278</v>
      </c>
      <c r="H32" s="300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17</v>
      </c>
      <c r="B33" s="24" t="s">
        <v>1432</v>
      </c>
      <c r="C33" s="14"/>
      <c r="D33" s="14"/>
      <c r="E33" s="14"/>
      <c r="F33" s="14" t="s">
        <v>98</v>
      </c>
      <c r="G33" s="300">
        <v>2</v>
      </c>
      <c r="H33" s="300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18</v>
      </c>
      <c r="B34" s="24" t="s">
        <v>1433</v>
      </c>
      <c r="C34" s="14"/>
      <c r="D34" s="14"/>
      <c r="E34" s="14"/>
      <c r="F34" s="14" t="s">
        <v>98</v>
      </c>
      <c r="G34" s="300">
        <v>110</v>
      </c>
      <c r="H34" s="300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20</v>
      </c>
      <c r="B35" s="26" t="s">
        <v>1434</v>
      </c>
      <c r="C35" s="14"/>
      <c r="D35" s="15"/>
      <c r="E35" s="14"/>
      <c r="F35" s="14" t="s">
        <v>98</v>
      </c>
      <c r="G35" s="293">
        <v>2</v>
      </c>
      <c r="H35" s="294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21</v>
      </c>
      <c r="B36" s="27" t="s">
        <v>1435</v>
      </c>
      <c r="C36" s="14"/>
      <c r="D36" s="15"/>
      <c r="E36" s="14"/>
      <c r="F36" s="14" t="s">
        <v>98</v>
      </c>
      <c r="G36" s="293">
        <v>1198</v>
      </c>
      <c r="H36" s="294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>
        <v>22</v>
      </c>
      <c r="B37" s="27" t="s">
        <v>1436</v>
      </c>
      <c r="C37" s="14"/>
      <c r="D37" s="15"/>
      <c r="E37" s="14"/>
      <c r="F37" s="14" t="s">
        <v>98</v>
      </c>
      <c r="G37" s="293">
        <v>964</v>
      </c>
      <c r="H37" s="294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23</v>
      </c>
      <c r="B38" s="27" t="s">
        <v>1437</v>
      </c>
      <c r="C38" s="14"/>
      <c r="D38" s="15"/>
      <c r="E38" s="14"/>
      <c r="F38" s="14" t="s">
        <v>98</v>
      </c>
      <c r="G38" s="293">
        <v>556</v>
      </c>
      <c r="H38" s="294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>
        <v>24</v>
      </c>
      <c r="B39" s="27" t="s">
        <v>1438</v>
      </c>
      <c r="C39" s="14"/>
      <c r="D39" s="15"/>
      <c r="E39" s="14" t="s">
        <v>1400</v>
      </c>
      <c r="F39" s="14" t="s">
        <v>98</v>
      </c>
      <c r="G39" s="293">
        <v>135</v>
      </c>
      <c r="H39" s="294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4">
        <v>25</v>
      </c>
      <c r="B40" s="27" t="s">
        <v>1439</v>
      </c>
      <c r="C40" s="14"/>
      <c r="D40" s="15"/>
      <c r="E40" s="14" t="s">
        <v>1400</v>
      </c>
      <c r="F40" s="14" t="s">
        <v>98</v>
      </c>
      <c r="G40" s="293">
        <v>2</v>
      </c>
      <c r="H40" s="294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15" thickBot="1" x14ac:dyDescent="0.35">
      <c r="A41" s="14">
        <v>26</v>
      </c>
      <c r="B41" s="27" t="s">
        <v>1440</v>
      </c>
      <c r="C41" s="14"/>
      <c r="D41" s="15"/>
      <c r="E41" s="14"/>
      <c r="F41" s="14" t="s">
        <v>98</v>
      </c>
      <c r="G41" s="293">
        <v>52</v>
      </c>
      <c r="H41" s="294"/>
      <c r="I41" s="15"/>
      <c r="J41" s="15"/>
      <c r="K41" s="15"/>
      <c r="L41" s="15"/>
      <c r="M41" s="15"/>
      <c r="N41" s="15"/>
      <c r="O41" s="15"/>
      <c r="P41" s="15"/>
      <c r="Q41" s="15"/>
    </row>
    <row r="42" spans="1:17" ht="30.9" customHeight="1" x14ac:dyDescent="0.3">
      <c r="A42" s="247" t="s">
        <v>2956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9"/>
    </row>
    <row r="43" spans="1:17" ht="44.1" customHeight="1" thickBot="1" x14ac:dyDescent="0.35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2"/>
    </row>
    <row r="44" spans="1:17" ht="44.1" customHeight="1" x14ac:dyDescent="0.3"/>
  </sheetData>
  <mergeCells count="52">
    <mergeCell ref="A42:Q43"/>
    <mergeCell ref="A1:A2"/>
    <mergeCell ref="B1:B2"/>
    <mergeCell ref="C1:C2"/>
    <mergeCell ref="D1:D2"/>
    <mergeCell ref="E1:E2"/>
    <mergeCell ref="F1:F2"/>
    <mergeCell ref="G1:H2"/>
    <mergeCell ref="I1:I2"/>
    <mergeCell ref="G13:H13"/>
    <mergeCell ref="J1:J2"/>
    <mergeCell ref="L1:M1"/>
    <mergeCell ref="N1:O1"/>
    <mergeCell ref="A3:B3"/>
    <mergeCell ref="G3:H3"/>
    <mergeCell ref="G5:H5"/>
    <mergeCell ref="G4:H4"/>
    <mergeCell ref="G6:H6"/>
    <mergeCell ref="G8:H8"/>
    <mergeCell ref="G9:H9"/>
    <mergeCell ref="G10:H10"/>
    <mergeCell ref="G12:H12"/>
    <mergeCell ref="G7:H7"/>
    <mergeCell ref="G11:H11"/>
    <mergeCell ref="G14:H14"/>
    <mergeCell ref="G16:H16"/>
    <mergeCell ref="G17:H17"/>
    <mergeCell ref="G18:H18"/>
    <mergeCell ref="G15:H15"/>
    <mergeCell ref="G40:H40"/>
    <mergeCell ref="G41:H41"/>
    <mergeCell ref="G33:H33"/>
    <mergeCell ref="G34:H34"/>
    <mergeCell ref="G35:H35"/>
    <mergeCell ref="G36:H36"/>
    <mergeCell ref="G37:H37"/>
    <mergeCell ref="G38:H38"/>
    <mergeCell ref="G28:H28"/>
    <mergeCell ref="G39:H39"/>
    <mergeCell ref="G26:H26"/>
    <mergeCell ref="G27:H27"/>
    <mergeCell ref="G29:H29"/>
    <mergeCell ref="G30:H30"/>
    <mergeCell ref="G31:H31"/>
    <mergeCell ref="G32:H32"/>
    <mergeCell ref="G25:H25"/>
    <mergeCell ref="G22:H22"/>
    <mergeCell ref="G23:H23"/>
    <mergeCell ref="G24:H24"/>
    <mergeCell ref="G19:H19"/>
    <mergeCell ref="G20:H20"/>
    <mergeCell ref="G21:H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9C98-7D30-4745-B392-48F4A8F00ED8}">
  <dimension ref="A1:Q388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1395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SUM(M4:M855)</f>
        <v>0</v>
      </c>
      <c r="N3" s="5"/>
      <c r="O3" s="6">
        <f>SUM(O4:O855)</f>
        <v>0</v>
      </c>
      <c r="P3" s="5"/>
      <c r="Q3" s="6">
        <f>SUM(Q4:Q855)</f>
        <v>0</v>
      </c>
    </row>
    <row r="4" spans="1:17" x14ac:dyDescent="0.3">
      <c r="A4" s="15"/>
      <c r="B4" s="23" t="s">
        <v>1395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13" t="s">
        <v>1441</v>
      </c>
      <c r="C5" s="14" t="s">
        <v>1442</v>
      </c>
      <c r="D5" s="14"/>
      <c r="E5" s="14" t="s">
        <v>1367</v>
      </c>
      <c r="F5" s="14" t="s">
        <v>1291</v>
      </c>
      <c r="G5" s="298">
        <v>1</v>
      </c>
      <c r="H5" s="299"/>
      <c r="I5" s="15"/>
      <c r="J5" s="15"/>
      <c r="K5" s="15"/>
      <c r="L5" s="15"/>
      <c r="M5" s="15"/>
      <c r="N5" s="15"/>
      <c r="O5" s="15"/>
      <c r="P5" s="15"/>
      <c r="Q5" s="15"/>
    </row>
    <row r="6" spans="1:17" ht="24.9" customHeight="1" x14ac:dyDescent="0.3">
      <c r="A6" s="14"/>
      <c r="B6" s="13" t="s">
        <v>1443</v>
      </c>
      <c r="C6" s="14" t="s">
        <v>1444</v>
      </c>
      <c r="D6" s="14"/>
      <c r="E6" s="14" t="s">
        <v>1367</v>
      </c>
      <c r="F6" s="14" t="s">
        <v>1291</v>
      </c>
      <c r="G6" s="298">
        <v>2</v>
      </c>
      <c r="H6" s="299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3">
      <c r="A7" s="14">
        <v>2</v>
      </c>
      <c r="B7" s="13" t="s">
        <v>1441</v>
      </c>
      <c r="C7" s="25" t="s">
        <v>1445</v>
      </c>
      <c r="D7" s="14"/>
      <c r="E7" s="14" t="s">
        <v>1367</v>
      </c>
      <c r="F7" s="14" t="s">
        <v>1291</v>
      </c>
      <c r="G7" s="298">
        <v>1</v>
      </c>
      <c r="H7" s="299"/>
      <c r="I7" s="15"/>
      <c r="J7" s="15"/>
      <c r="K7" s="15"/>
      <c r="L7" s="15"/>
      <c r="M7" s="15"/>
      <c r="N7" s="15"/>
      <c r="O7" s="15"/>
      <c r="P7" s="15"/>
      <c r="Q7" s="15"/>
    </row>
    <row r="8" spans="1:17" ht="22.65" customHeight="1" x14ac:dyDescent="0.3">
      <c r="A8" s="14"/>
      <c r="B8" s="13" t="s">
        <v>1443</v>
      </c>
      <c r="C8" s="14" t="s">
        <v>1444</v>
      </c>
      <c r="D8" s="14"/>
      <c r="E8" s="14" t="s">
        <v>1367</v>
      </c>
      <c r="F8" s="14" t="s">
        <v>1291</v>
      </c>
      <c r="G8" s="298">
        <v>2</v>
      </c>
      <c r="H8" s="299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3</v>
      </c>
      <c r="B9" s="13" t="s">
        <v>1446</v>
      </c>
      <c r="C9" s="25" t="s">
        <v>1447</v>
      </c>
      <c r="D9" s="14"/>
      <c r="E9" s="14" t="s">
        <v>1367</v>
      </c>
      <c r="F9" s="14" t="s">
        <v>1291</v>
      </c>
      <c r="G9" s="298">
        <v>1</v>
      </c>
      <c r="H9" s="299"/>
      <c r="I9" s="15"/>
      <c r="J9" s="15"/>
      <c r="K9" s="15"/>
      <c r="L9" s="15"/>
      <c r="M9" s="15"/>
      <c r="N9" s="15"/>
      <c r="O9" s="15"/>
      <c r="P9" s="15"/>
      <c r="Q9" s="15"/>
    </row>
    <row r="10" spans="1:17" x14ac:dyDescent="0.3">
      <c r="A10" s="14">
        <v>4</v>
      </c>
      <c r="B10" s="13" t="s">
        <v>1448</v>
      </c>
      <c r="C10" s="25" t="s">
        <v>1449</v>
      </c>
      <c r="D10" s="14"/>
      <c r="E10" s="14" t="s">
        <v>1367</v>
      </c>
      <c r="F10" s="14" t="s">
        <v>98</v>
      </c>
      <c r="G10" s="298">
        <v>1</v>
      </c>
      <c r="H10" s="299"/>
      <c r="I10" s="15"/>
      <c r="J10" s="15"/>
      <c r="K10" s="15"/>
      <c r="L10" s="15"/>
      <c r="M10" s="15"/>
      <c r="N10" s="15"/>
      <c r="O10" s="15"/>
      <c r="P10" s="15"/>
      <c r="Q10" s="15"/>
    </row>
    <row r="11" spans="1:17" x14ac:dyDescent="0.3">
      <c r="A11" s="14">
        <v>5</v>
      </c>
      <c r="B11" s="24" t="s">
        <v>1443</v>
      </c>
      <c r="C11" s="25" t="s">
        <v>1450</v>
      </c>
      <c r="D11" s="14"/>
      <c r="E11" s="14" t="s">
        <v>1367</v>
      </c>
      <c r="F11" s="14" t="s">
        <v>1291</v>
      </c>
      <c r="G11" s="298">
        <v>1</v>
      </c>
      <c r="H11" s="299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2.65" customHeight="1" x14ac:dyDescent="0.3">
      <c r="A12" s="14">
        <v>6</v>
      </c>
      <c r="B12" s="13" t="s">
        <v>1446</v>
      </c>
      <c r="C12" s="14" t="s">
        <v>1450</v>
      </c>
      <c r="D12" s="14"/>
      <c r="E12" s="14" t="s">
        <v>1367</v>
      </c>
      <c r="F12" s="14" t="s">
        <v>1291</v>
      </c>
      <c r="G12" s="298">
        <v>1</v>
      </c>
      <c r="H12" s="299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4">
        <v>7</v>
      </c>
      <c r="B13" s="13" t="s">
        <v>1451</v>
      </c>
      <c r="C13" s="14" t="s">
        <v>1452</v>
      </c>
      <c r="D13" s="14"/>
      <c r="E13" s="14" t="s">
        <v>1367</v>
      </c>
      <c r="F13" s="14" t="s">
        <v>98</v>
      </c>
      <c r="G13" s="298">
        <v>1</v>
      </c>
      <c r="H13" s="299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4">
        <v>8</v>
      </c>
      <c r="B14" s="13" t="s">
        <v>1453</v>
      </c>
      <c r="C14" s="14" t="s">
        <v>1454</v>
      </c>
      <c r="D14" s="14"/>
      <c r="E14" s="14" t="s">
        <v>1367</v>
      </c>
      <c r="F14" s="14" t="s">
        <v>98</v>
      </c>
      <c r="G14" s="298">
        <v>3</v>
      </c>
      <c r="H14" s="299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4">
        <v>9</v>
      </c>
      <c r="B15" s="13" t="s">
        <v>1455</v>
      </c>
      <c r="C15" s="14" t="s">
        <v>1456</v>
      </c>
      <c r="D15" s="14"/>
      <c r="E15" s="14" t="s">
        <v>1367</v>
      </c>
      <c r="F15" s="14" t="s">
        <v>98</v>
      </c>
      <c r="G15" s="298">
        <v>1</v>
      </c>
      <c r="H15" s="299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1" customHeight="1" x14ac:dyDescent="0.3">
      <c r="A16" s="14">
        <v>10</v>
      </c>
      <c r="B16" s="13" t="s">
        <v>1457</v>
      </c>
      <c r="C16" s="14" t="s">
        <v>1458</v>
      </c>
      <c r="D16" s="14"/>
      <c r="E16" s="14" t="s">
        <v>1367</v>
      </c>
      <c r="F16" s="14" t="s">
        <v>98</v>
      </c>
      <c r="G16" s="298">
        <v>3</v>
      </c>
      <c r="H16" s="299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1" customHeight="1" x14ac:dyDescent="0.3">
      <c r="A17" s="14"/>
      <c r="B17" s="22" t="s">
        <v>1459</v>
      </c>
      <c r="C17" s="14"/>
      <c r="D17" s="14"/>
      <c r="E17" s="14"/>
      <c r="F17" s="14"/>
      <c r="G17" s="20"/>
      <c r="H17" s="21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11</v>
      </c>
      <c r="B18" s="24" t="s">
        <v>1460</v>
      </c>
      <c r="C18" s="14" t="s">
        <v>1461</v>
      </c>
      <c r="D18" s="14"/>
      <c r="E18" s="14" t="s">
        <v>1400</v>
      </c>
      <c r="F18" s="14" t="s">
        <v>98</v>
      </c>
      <c r="G18" s="300">
        <v>24</v>
      </c>
      <c r="H18" s="300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12</v>
      </c>
      <c r="B19" s="24" t="s">
        <v>1462</v>
      </c>
      <c r="C19" s="25" t="s">
        <v>1463</v>
      </c>
      <c r="D19" s="14"/>
      <c r="E19" s="14" t="s">
        <v>1400</v>
      </c>
      <c r="F19" s="14" t="s">
        <v>98</v>
      </c>
      <c r="G19" s="300">
        <v>13</v>
      </c>
      <c r="H19" s="300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/>
      <c r="B20" s="34" t="s">
        <v>1464</v>
      </c>
      <c r="C20" s="25"/>
      <c r="D20" s="14"/>
      <c r="E20" s="14"/>
      <c r="F20" s="14"/>
      <c r="G20" s="298"/>
      <c r="H20" s="299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27.6" x14ac:dyDescent="0.3">
      <c r="A21" s="14">
        <v>13</v>
      </c>
      <c r="B21" s="24" t="s">
        <v>1465</v>
      </c>
      <c r="C21" s="14" t="s">
        <v>1466</v>
      </c>
      <c r="D21" s="14"/>
      <c r="E21" s="14" t="s">
        <v>1467</v>
      </c>
      <c r="F21" s="14" t="s">
        <v>98</v>
      </c>
      <c r="G21" s="300">
        <v>15</v>
      </c>
      <c r="H21" s="300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7.6" x14ac:dyDescent="0.3">
      <c r="A22" s="14">
        <v>14</v>
      </c>
      <c r="B22" s="24" t="s">
        <v>1468</v>
      </c>
      <c r="C22" s="14" t="s">
        <v>1469</v>
      </c>
      <c r="D22" s="14"/>
      <c r="E22" s="14" t="s">
        <v>1467</v>
      </c>
      <c r="F22" s="14" t="s">
        <v>98</v>
      </c>
      <c r="G22" s="300">
        <v>5</v>
      </c>
      <c r="H22" s="300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7.6" x14ac:dyDescent="0.3">
      <c r="A23" s="14">
        <v>15</v>
      </c>
      <c r="B23" s="24" t="s">
        <v>1470</v>
      </c>
      <c r="C23" s="14" t="s">
        <v>1471</v>
      </c>
      <c r="D23" s="14"/>
      <c r="E23" s="14" t="s">
        <v>1467</v>
      </c>
      <c r="F23" s="14" t="s">
        <v>98</v>
      </c>
      <c r="G23" s="300">
        <v>3</v>
      </c>
      <c r="H23" s="300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7.6" x14ac:dyDescent="0.3">
      <c r="A24" s="14">
        <v>16</v>
      </c>
      <c r="B24" s="24" t="s">
        <v>1472</v>
      </c>
      <c r="C24" s="14" t="s">
        <v>1473</v>
      </c>
      <c r="D24" s="14"/>
      <c r="E24" s="14" t="s">
        <v>1467</v>
      </c>
      <c r="F24" s="14" t="s">
        <v>98</v>
      </c>
      <c r="G24" s="300">
        <v>1</v>
      </c>
      <c r="H24" s="300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41.4" x14ac:dyDescent="0.3">
      <c r="A25" s="14">
        <v>17</v>
      </c>
      <c r="B25" s="24" t="s">
        <v>1474</v>
      </c>
      <c r="C25" s="14" t="s">
        <v>1475</v>
      </c>
      <c r="D25" s="14"/>
      <c r="E25" s="14" t="s">
        <v>1476</v>
      </c>
      <c r="F25" s="14" t="s">
        <v>98</v>
      </c>
      <c r="G25" s="300">
        <v>5</v>
      </c>
      <c r="H25" s="300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41.4" x14ac:dyDescent="0.3">
      <c r="A26" s="14">
        <v>18</v>
      </c>
      <c r="B26" s="24" t="s">
        <v>1477</v>
      </c>
      <c r="C26" s="14" t="s">
        <v>1478</v>
      </c>
      <c r="D26" s="14"/>
      <c r="E26" s="14" t="s">
        <v>1476</v>
      </c>
      <c r="F26" s="14" t="s">
        <v>98</v>
      </c>
      <c r="G26" s="300">
        <v>5</v>
      </c>
      <c r="H26" s="300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42" x14ac:dyDescent="0.3">
      <c r="A27" s="14">
        <v>20</v>
      </c>
      <c r="B27" s="26" t="s">
        <v>1479</v>
      </c>
      <c r="C27" s="14" t="s">
        <v>1480</v>
      </c>
      <c r="D27" s="15"/>
      <c r="E27" s="14" t="s">
        <v>1476</v>
      </c>
      <c r="F27" s="14" t="s">
        <v>98</v>
      </c>
      <c r="G27" s="293">
        <v>1</v>
      </c>
      <c r="H27" s="294"/>
      <c r="J27" s="15"/>
      <c r="K27" s="15"/>
      <c r="L27" s="15"/>
      <c r="M27" s="15"/>
      <c r="N27" s="15"/>
      <c r="O27" s="15"/>
      <c r="P27" s="15"/>
      <c r="Q27" s="15"/>
    </row>
    <row r="28" spans="1:17" ht="41.4" x14ac:dyDescent="0.3">
      <c r="A28" s="14">
        <v>21</v>
      </c>
      <c r="B28" s="27" t="s">
        <v>1481</v>
      </c>
      <c r="C28" s="14" t="s">
        <v>1482</v>
      </c>
      <c r="D28" s="15"/>
      <c r="E28" s="14" t="s">
        <v>1476</v>
      </c>
      <c r="F28" s="14" t="s">
        <v>98</v>
      </c>
      <c r="G28" s="293">
        <v>2</v>
      </c>
      <c r="H28" s="294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41.4" x14ac:dyDescent="0.3">
      <c r="A29" s="14">
        <v>22</v>
      </c>
      <c r="B29" s="27" t="s">
        <v>1483</v>
      </c>
      <c r="C29" s="14" t="s">
        <v>1484</v>
      </c>
      <c r="D29" s="15"/>
      <c r="E29" s="14" t="s">
        <v>1476</v>
      </c>
      <c r="F29" s="14" t="s">
        <v>98</v>
      </c>
      <c r="G29" s="293">
        <v>1</v>
      </c>
      <c r="H29" s="294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/>
      <c r="B30" s="28" t="s">
        <v>1360</v>
      </c>
      <c r="C30" s="14"/>
      <c r="D30" s="15"/>
      <c r="E30" s="14"/>
      <c r="F30" s="14"/>
      <c r="G30" s="293"/>
      <c r="H30" s="294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>
        <v>23</v>
      </c>
      <c r="B31" s="27" t="s">
        <v>1485</v>
      </c>
      <c r="C31" s="14"/>
      <c r="D31" s="15"/>
      <c r="E31" s="14" t="s">
        <v>1303</v>
      </c>
      <c r="F31" s="14" t="s">
        <v>98</v>
      </c>
      <c r="G31" s="293">
        <v>371</v>
      </c>
      <c r="H31" s="294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24</v>
      </c>
      <c r="B32" s="27" t="s">
        <v>1486</v>
      </c>
      <c r="C32" s="14"/>
      <c r="D32" s="15"/>
      <c r="E32" s="14" t="s">
        <v>1303</v>
      </c>
      <c r="F32" s="14" t="s">
        <v>98</v>
      </c>
      <c r="G32" s="293">
        <v>102</v>
      </c>
      <c r="H32" s="294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25</v>
      </c>
      <c r="B33" s="27" t="s">
        <v>1487</v>
      </c>
      <c r="C33" s="14"/>
      <c r="D33" s="15"/>
      <c r="E33" s="14" t="s">
        <v>1303</v>
      </c>
      <c r="F33" s="14" t="s">
        <v>98</v>
      </c>
      <c r="G33" s="293">
        <v>54</v>
      </c>
      <c r="H33" s="294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26</v>
      </c>
      <c r="B34" s="27" t="s">
        <v>1488</v>
      </c>
      <c r="C34" s="14"/>
      <c r="D34" s="15"/>
      <c r="E34" s="14" t="s">
        <v>1303</v>
      </c>
      <c r="F34" s="14" t="s">
        <v>98</v>
      </c>
      <c r="G34" s="293">
        <v>95</v>
      </c>
      <c r="H34" s="294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27</v>
      </c>
      <c r="B35" s="27" t="s">
        <v>1489</v>
      </c>
      <c r="C35" s="14"/>
      <c r="D35" s="15"/>
      <c r="E35" s="14" t="s">
        <v>1303</v>
      </c>
      <c r="F35" s="14" t="s">
        <v>98</v>
      </c>
      <c r="G35" s="293">
        <v>371</v>
      </c>
      <c r="H35" s="294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28</v>
      </c>
      <c r="B36" s="27" t="s">
        <v>1490</v>
      </c>
      <c r="C36" s="14"/>
      <c r="D36" s="15"/>
      <c r="E36" s="14" t="s">
        <v>1303</v>
      </c>
      <c r="F36" s="14" t="s">
        <v>98</v>
      </c>
      <c r="G36" s="293">
        <v>102</v>
      </c>
      <c r="H36" s="294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>
        <v>29</v>
      </c>
      <c r="B37" s="27" t="s">
        <v>1491</v>
      </c>
      <c r="C37" s="14"/>
      <c r="D37" s="15"/>
      <c r="E37" s="14" t="s">
        <v>1303</v>
      </c>
      <c r="F37" s="14" t="s">
        <v>98</v>
      </c>
      <c r="G37" s="293">
        <v>54</v>
      </c>
      <c r="H37" s="294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30</v>
      </c>
      <c r="B38" s="27" t="s">
        <v>1492</v>
      </c>
      <c r="C38" s="14"/>
      <c r="D38" s="15"/>
      <c r="E38" s="14" t="s">
        <v>1303</v>
      </c>
      <c r="F38" s="14" t="s">
        <v>98</v>
      </c>
      <c r="G38" s="293">
        <v>95</v>
      </c>
      <c r="H38" s="294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>
        <v>31</v>
      </c>
      <c r="B39" s="27" t="s">
        <v>1493</v>
      </c>
      <c r="C39" s="14"/>
      <c r="D39" s="15"/>
      <c r="E39" s="14" t="s">
        <v>1303</v>
      </c>
      <c r="F39" s="14" t="s">
        <v>98</v>
      </c>
      <c r="G39" s="293">
        <v>678</v>
      </c>
      <c r="H39" s="294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4">
        <v>32</v>
      </c>
      <c r="B40" s="27" t="s">
        <v>1494</v>
      </c>
      <c r="C40" s="14"/>
      <c r="D40" s="15"/>
      <c r="E40" s="14" t="s">
        <v>1303</v>
      </c>
      <c r="F40" s="14" t="s">
        <v>98</v>
      </c>
      <c r="G40" s="293">
        <v>692</v>
      </c>
      <c r="H40" s="294"/>
      <c r="I40" s="15"/>
      <c r="J40" s="15"/>
      <c r="K40" s="15"/>
      <c r="L40" s="15"/>
      <c r="M40" s="15"/>
      <c r="N40" s="15"/>
      <c r="O40" s="15"/>
      <c r="P40" s="15"/>
      <c r="Q40" s="15"/>
    </row>
    <row r="41" spans="1:17" ht="27.6" x14ac:dyDescent="0.3">
      <c r="A41" s="14">
        <v>33</v>
      </c>
      <c r="B41" s="27" t="s">
        <v>1495</v>
      </c>
      <c r="C41" s="14"/>
      <c r="D41" s="15"/>
      <c r="E41" s="14" t="s">
        <v>1303</v>
      </c>
      <c r="F41" s="14" t="s">
        <v>98</v>
      </c>
      <c r="G41" s="293">
        <v>33</v>
      </c>
      <c r="H41" s="294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14"/>
      <c r="B42" s="28" t="s">
        <v>1496</v>
      </c>
      <c r="C42" s="14"/>
      <c r="D42" s="15"/>
      <c r="E42" s="14"/>
      <c r="F42" s="14"/>
      <c r="G42" s="293"/>
      <c r="H42" s="294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3">
      <c r="A43" s="14">
        <v>34</v>
      </c>
      <c r="B43" s="27" t="s">
        <v>1497</v>
      </c>
      <c r="C43" s="14"/>
      <c r="D43" s="15"/>
      <c r="E43" s="14" t="s">
        <v>1303</v>
      </c>
      <c r="F43" s="14" t="s">
        <v>98</v>
      </c>
      <c r="G43" s="293">
        <v>122</v>
      </c>
      <c r="H43" s="294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14">
        <v>35</v>
      </c>
      <c r="B44" s="27" t="s">
        <v>1498</v>
      </c>
      <c r="C44" s="14"/>
      <c r="D44" s="15"/>
      <c r="E44" s="14" t="s">
        <v>1303</v>
      </c>
      <c r="F44" s="14" t="s">
        <v>98</v>
      </c>
      <c r="G44" s="293">
        <v>122</v>
      </c>
      <c r="H44" s="294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3">
      <c r="A45" s="14">
        <v>36</v>
      </c>
      <c r="B45" s="27" t="s">
        <v>1499</v>
      </c>
      <c r="C45" s="14"/>
      <c r="D45" s="15"/>
      <c r="E45" s="14" t="s">
        <v>1303</v>
      </c>
      <c r="F45" s="14" t="s">
        <v>98</v>
      </c>
      <c r="G45" s="293">
        <v>122</v>
      </c>
      <c r="H45" s="294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3">
      <c r="A46" s="14"/>
      <c r="B46" s="28" t="s">
        <v>1376</v>
      </c>
      <c r="C46" s="14"/>
      <c r="D46" s="15"/>
      <c r="E46" s="14"/>
      <c r="F46" s="14"/>
      <c r="G46" s="293"/>
      <c r="H46" s="294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4">
        <v>37</v>
      </c>
      <c r="B47" s="27" t="s">
        <v>1377</v>
      </c>
      <c r="C47" s="14" t="s">
        <v>1378</v>
      </c>
      <c r="D47" s="15"/>
      <c r="E47" s="14" t="s">
        <v>1400</v>
      </c>
      <c r="F47" s="14" t="s">
        <v>98</v>
      </c>
      <c r="G47" s="293">
        <v>3000</v>
      </c>
      <c r="H47" s="294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3">
      <c r="A48" s="14">
        <v>38</v>
      </c>
      <c r="B48" s="27" t="s">
        <v>1500</v>
      </c>
      <c r="C48" s="14" t="s">
        <v>1501</v>
      </c>
      <c r="D48" s="15"/>
      <c r="E48" s="14" t="s">
        <v>1367</v>
      </c>
      <c r="F48" s="14" t="s">
        <v>1291</v>
      </c>
      <c r="G48" s="293">
        <v>1</v>
      </c>
      <c r="H48" s="294"/>
      <c r="I48" s="15"/>
      <c r="J48" s="15"/>
      <c r="K48" s="15"/>
      <c r="L48" s="15"/>
      <c r="M48" s="15"/>
      <c r="N48" s="15"/>
      <c r="O48" s="15"/>
      <c r="P48" s="15"/>
      <c r="Q48" s="15"/>
    </row>
    <row r="49" spans="1:17" x14ac:dyDescent="0.3">
      <c r="A49" s="14"/>
      <c r="B49" s="27" t="s">
        <v>1502</v>
      </c>
      <c r="C49" s="14" t="s">
        <v>1503</v>
      </c>
      <c r="D49" s="15"/>
      <c r="E49" s="14" t="s">
        <v>1367</v>
      </c>
      <c r="F49" s="14" t="s">
        <v>98</v>
      </c>
      <c r="G49" s="293">
        <v>1</v>
      </c>
      <c r="H49" s="294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27.6" x14ac:dyDescent="0.3">
      <c r="A50" s="14"/>
      <c r="B50" s="27" t="s">
        <v>1504</v>
      </c>
      <c r="C50" s="25" t="s">
        <v>1505</v>
      </c>
      <c r="D50" s="15"/>
      <c r="E50" s="14" t="s">
        <v>1367</v>
      </c>
      <c r="F50" s="14" t="s">
        <v>98</v>
      </c>
      <c r="G50" s="293">
        <v>12</v>
      </c>
      <c r="H50" s="294"/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3">
      <c r="A51" s="14">
        <v>39</v>
      </c>
      <c r="B51" s="27" t="s">
        <v>1506</v>
      </c>
      <c r="C51" s="14" t="s">
        <v>1507</v>
      </c>
      <c r="D51" s="15"/>
      <c r="E51" s="14" t="s">
        <v>1367</v>
      </c>
      <c r="F51" s="14" t="s">
        <v>1291</v>
      </c>
      <c r="G51" s="293">
        <v>4</v>
      </c>
      <c r="H51" s="294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3">
      <c r="A52" s="14"/>
      <c r="B52" s="27" t="s">
        <v>1508</v>
      </c>
      <c r="C52" s="14" t="s">
        <v>1509</v>
      </c>
      <c r="D52" s="15"/>
      <c r="E52" s="14" t="s">
        <v>1367</v>
      </c>
      <c r="F52" s="14" t="s">
        <v>98</v>
      </c>
      <c r="G52" s="293">
        <v>1</v>
      </c>
      <c r="H52" s="294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27.6" x14ac:dyDescent="0.3">
      <c r="A53" s="14"/>
      <c r="B53" s="27" t="s">
        <v>1504</v>
      </c>
      <c r="C53" s="25" t="s">
        <v>1505</v>
      </c>
      <c r="D53" s="15"/>
      <c r="E53" s="14" t="s">
        <v>1367</v>
      </c>
      <c r="F53" s="14" t="s">
        <v>98</v>
      </c>
      <c r="G53" s="293">
        <v>4</v>
      </c>
      <c r="H53" s="294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3">
      <c r="A54" s="14"/>
      <c r="B54" s="27" t="s">
        <v>1510</v>
      </c>
      <c r="C54" s="14" t="s">
        <v>1511</v>
      </c>
      <c r="D54" s="15"/>
      <c r="E54" s="14" t="s">
        <v>1367</v>
      </c>
      <c r="F54" s="14" t="s">
        <v>98</v>
      </c>
      <c r="G54" s="293">
        <v>1</v>
      </c>
      <c r="H54" s="294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3">
      <c r="A55" s="14">
        <v>40</v>
      </c>
      <c r="B55" s="27" t="s">
        <v>1512</v>
      </c>
      <c r="C55" s="14" t="s">
        <v>1513</v>
      </c>
      <c r="D55" s="15"/>
      <c r="E55" s="14" t="s">
        <v>1367</v>
      </c>
      <c r="F55" s="14" t="s">
        <v>1291</v>
      </c>
      <c r="G55" s="293">
        <v>1</v>
      </c>
      <c r="H55" s="294"/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3">
      <c r="A56" s="14"/>
      <c r="B56" s="27" t="s">
        <v>1514</v>
      </c>
      <c r="C56" s="14" t="s">
        <v>1515</v>
      </c>
      <c r="D56" s="15"/>
      <c r="E56" s="14" t="s">
        <v>1367</v>
      </c>
      <c r="F56" s="14" t="s">
        <v>98</v>
      </c>
      <c r="G56" s="293">
        <v>1</v>
      </c>
      <c r="H56" s="294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27.6" x14ac:dyDescent="0.3">
      <c r="A57" s="14"/>
      <c r="B57" s="27" t="s">
        <v>1504</v>
      </c>
      <c r="C57" s="25" t="s">
        <v>1505</v>
      </c>
      <c r="D57" s="15"/>
      <c r="E57" s="14" t="s">
        <v>1367</v>
      </c>
      <c r="F57" s="14" t="s">
        <v>98</v>
      </c>
      <c r="G57" s="293">
        <v>13</v>
      </c>
      <c r="H57" s="294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3">
      <c r="A58" s="14">
        <v>41</v>
      </c>
      <c r="B58" s="27" t="s">
        <v>1512</v>
      </c>
      <c r="C58" s="14" t="s">
        <v>1513</v>
      </c>
      <c r="D58" s="15"/>
      <c r="E58" s="14" t="s">
        <v>1367</v>
      </c>
      <c r="F58" s="14" t="s">
        <v>1291</v>
      </c>
      <c r="G58" s="293">
        <v>1</v>
      </c>
      <c r="H58" s="294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3">
      <c r="A59" s="14"/>
      <c r="B59" s="27" t="s">
        <v>1502</v>
      </c>
      <c r="C59" s="25" t="s">
        <v>1516</v>
      </c>
      <c r="D59" s="15"/>
      <c r="E59" s="14" t="s">
        <v>1367</v>
      </c>
      <c r="F59" s="14" t="s">
        <v>98</v>
      </c>
      <c r="G59" s="293">
        <v>1</v>
      </c>
      <c r="H59" s="294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27.6" x14ac:dyDescent="0.3">
      <c r="A60" s="14"/>
      <c r="B60" s="27" t="s">
        <v>1504</v>
      </c>
      <c r="C60" s="25" t="s">
        <v>1505</v>
      </c>
      <c r="D60" s="15"/>
      <c r="E60" s="14" t="s">
        <v>1367</v>
      </c>
      <c r="F60" s="14" t="s">
        <v>98</v>
      </c>
      <c r="G60" s="291">
        <v>14</v>
      </c>
      <c r="H60" s="292"/>
      <c r="I60" s="15"/>
      <c r="J60" s="15"/>
      <c r="K60" s="15"/>
      <c r="L60" s="15"/>
      <c r="M60" s="15"/>
      <c r="N60" s="15"/>
      <c r="O60" s="15"/>
      <c r="P60" s="15"/>
      <c r="Q60" s="15"/>
    </row>
    <row r="61" spans="1:17" x14ac:dyDescent="0.3">
      <c r="A61" s="14"/>
      <c r="B61" s="27" t="s">
        <v>1517</v>
      </c>
      <c r="C61" s="14" t="s">
        <v>1509</v>
      </c>
      <c r="D61" s="15"/>
      <c r="E61" s="14" t="s">
        <v>1367</v>
      </c>
      <c r="F61" s="14" t="s">
        <v>98</v>
      </c>
      <c r="G61" s="293">
        <v>1</v>
      </c>
      <c r="H61" s="294"/>
      <c r="I61" s="15"/>
      <c r="J61" s="15"/>
      <c r="K61" s="15"/>
      <c r="L61" s="15"/>
      <c r="M61" s="15"/>
      <c r="N61" s="15"/>
      <c r="O61" s="15"/>
      <c r="P61" s="15"/>
      <c r="Q61" s="15"/>
    </row>
    <row r="62" spans="1:17" x14ac:dyDescent="0.3">
      <c r="A62" s="14">
        <v>42</v>
      </c>
      <c r="B62" s="27" t="s">
        <v>1512</v>
      </c>
      <c r="C62" s="14" t="s">
        <v>1513</v>
      </c>
      <c r="D62" s="15"/>
      <c r="E62" s="14" t="s">
        <v>1367</v>
      </c>
      <c r="F62" s="14" t="s">
        <v>1291</v>
      </c>
      <c r="G62" s="293">
        <v>1</v>
      </c>
      <c r="H62" s="294"/>
      <c r="I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4"/>
      <c r="B63" s="27" t="s">
        <v>1502</v>
      </c>
      <c r="C63" s="14" t="s">
        <v>1503</v>
      </c>
      <c r="D63" s="15"/>
      <c r="E63" s="14" t="s">
        <v>1367</v>
      </c>
      <c r="F63" s="14" t="s">
        <v>98</v>
      </c>
      <c r="G63" s="293">
        <v>1</v>
      </c>
      <c r="H63" s="294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27.6" x14ac:dyDescent="0.3">
      <c r="A64" s="14"/>
      <c r="B64" s="27" t="s">
        <v>1504</v>
      </c>
      <c r="C64" s="25" t="s">
        <v>1505</v>
      </c>
      <c r="D64" s="15"/>
      <c r="E64" s="14" t="s">
        <v>1367</v>
      </c>
      <c r="F64" s="14" t="s">
        <v>98</v>
      </c>
      <c r="G64" s="293">
        <v>19</v>
      </c>
      <c r="H64" s="294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3">
      <c r="A65" s="14">
        <v>43</v>
      </c>
      <c r="B65" s="27" t="s">
        <v>1289</v>
      </c>
      <c r="C65" s="14" t="s">
        <v>1518</v>
      </c>
      <c r="D65" s="15"/>
      <c r="E65" s="14" t="s">
        <v>1367</v>
      </c>
      <c r="F65" s="14" t="s">
        <v>1291</v>
      </c>
      <c r="G65" s="293">
        <v>1</v>
      </c>
      <c r="H65" s="294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3">
      <c r="A66" s="14"/>
      <c r="B66" s="27" t="s">
        <v>1517</v>
      </c>
      <c r="C66" s="14" t="s">
        <v>1509</v>
      </c>
      <c r="D66" s="15"/>
      <c r="E66" s="14" t="s">
        <v>1367</v>
      </c>
      <c r="F66" s="14" t="s">
        <v>98</v>
      </c>
      <c r="G66" s="293">
        <v>1</v>
      </c>
      <c r="H66" s="294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27.6" x14ac:dyDescent="0.3">
      <c r="A67" s="14"/>
      <c r="B67" s="27" t="s">
        <v>1519</v>
      </c>
      <c r="C67" s="25" t="s">
        <v>1520</v>
      </c>
      <c r="D67" s="15"/>
      <c r="E67" s="14" t="s">
        <v>1367</v>
      </c>
      <c r="F67" s="14" t="s">
        <v>98</v>
      </c>
      <c r="G67" s="293">
        <v>9</v>
      </c>
      <c r="H67" s="294"/>
      <c r="I67" s="15"/>
      <c r="J67" s="15"/>
      <c r="K67" s="15"/>
      <c r="L67" s="15"/>
      <c r="M67" s="15"/>
      <c r="N67" s="15"/>
      <c r="O67" s="15"/>
      <c r="P67" s="15"/>
      <c r="Q67" s="15"/>
    </row>
    <row r="68" spans="1:17" x14ac:dyDescent="0.3">
      <c r="A68" s="14"/>
      <c r="B68" s="27" t="s">
        <v>1510</v>
      </c>
      <c r="C68" s="14" t="s">
        <v>1511</v>
      </c>
      <c r="D68" s="15"/>
      <c r="E68" s="14" t="s">
        <v>1367</v>
      </c>
      <c r="F68" s="14" t="s">
        <v>98</v>
      </c>
      <c r="G68" s="293">
        <v>1</v>
      </c>
      <c r="H68" s="294"/>
      <c r="I68" s="15"/>
      <c r="J68" s="15"/>
      <c r="K68" s="15"/>
      <c r="L68" s="15"/>
      <c r="M68" s="15"/>
      <c r="N68" s="15"/>
      <c r="O68" s="15"/>
      <c r="P68" s="15"/>
      <c r="Q68" s="15"/>
    </row>
    <row r="69" spans="1:17" x14ac:dyDescent="0.3">
      <c r="A69" s="14">
        <v>44</v>
      </c>
      <c r="B69" s="27" t="s">
        <v>1297</v>
      </c>
      <c r="C69" s="14" t="s">
        <v>1521</v>
      </c>
      <c r="D69" s="15"/>
      <c r="E69" s="14" t="s">
        <v>1367</v>
      </c>
      <c r="F69" s="14" t="s">
        <v>1291</v>
      </c>
      <c r="G69" s="293">
        <v>8</v>
      </c>
      <c r="H69" s="294"/>
      <c r="I69" s="15"/>
      <c r="J69" s="15"/>
      <c r="K69" s="15"/>
      <c r="L69" s="15"/>
      <c r="M69" s="15"/>
      <c r="N69" s="15"/>
      <c r="O69" s="15"/>
      <c r="P69" s="15"/>
      <c r="Q69" s="15"/>
    </row>
    <row r="70" spans="1:17" x14ac:dyDescent="0.3">
      <c r="A70" s="14"/>
      <c r="B70" s="27" t="s">
        <v>1514</v>
      </c>
      <c r="C70" s="14" t="s">
        <v>1515</v>
      </c>
      <c r="D70" s="15"/>
      <c r="E70" s="14" t="s">
        <v>1367</v>
      </c>
      <c r="F70" s="14" t="s">
        <v>98</v>
      </c>
      <c r="G70" s="293">
        <v>1</v>
      </c>
      <c r="H70" s="294"/>
      <c r="I70" s="15"/>
      <c r="J70" s="15"/>
      <c r="K70" s="15"/>
      <c r="L70" s="15"/>
      <c r="M70" s="15"/>
      <c r="N70" s="15"/>
      <c r="O70" s="15"/>
      <c r="P70" s="15"/>
      <c r="Q70" s="15"/>
    </row>
    <row r="71" spans="1:17" x14ac:dyDescent="0.3">
      <c r="A71" s="14"/>
      <c r="B71" s="27" t="s">
        <v>1522</v>
      </c>
      <c r="C71" s="14" t="s">
        <v>1509</v>
      </c>
      <c r="D71" s="15"/>
      <c r="E71" s="14" t="s">
        <v>1367</v>
      </c>
      <c r="F71" s="14" t="s">
        <v>98</v>
      </c>
      <c r="G71" s="293">
        <v>1</v>
      </c>
      <c r="H71" s="294"/>
      <c r="I71" s="15"/>
      <c r="J71" s="15"/>
      <c r="K71" s="15"/>
      <c r="L71" s="15"/>
      <c r="M71" s="15"/>
      <c r="N71" s="15"/>
      <c r="O71" s="15"/>
      <c r="P71" s="15"/>
      <c r="Q71" s="15"/>
    </row>
    <row r="72" spans="1:17" x14ac:dyDescent="0.3">
      <c r="A72" s="14"/>
      <c r="B72" s="27" t="s">
        <v>1523</v>
      </c>
      <c r="C72" s="14" t="s">
        <v>1295</v>
      </c>
      <c r="D72" s="15"/>
      <c r="E72" s="14" t="s">
        <v>1367</v>
      </c>
      <c r="F72" s="14" t="s">
        <v>98</v>
      </c>
      <c r="G72" s="293">
        <v>1</v>
      </c>
      <c r="H72" s="294"/>
      <c r="I72" s="15"/>
      <c r="J72" s="15"/>
      <c r="K72" s="15"/>
      <c r="L72" s="15"/>
      <c r="M72" s="15"/>
      <c r="N72" s="15"/>
      <c r="O72" s="15"/>
      <c r="P72" s="15"/>
      <c r="Q72" s="15"/>
    </row>
    <row r="73" spans="1:17" x14ac:dyDescent="0.3">
      <c r="A73" s="14">
        <v>45</v>
      </c>
      <c r="B73" s="27" t="s">
        <v>1297</v>
      </c>
      <c r="C73" s="14" t="s">
        <v>1521</v>
      </c>
      <c r="D73" s="15"/>
      <c r="E73" s="14" t="s">
        <v>1367</v>
      </c>
      <c r="F73" s="14" t="s">
        <v>1291</v>
      </c>
      <c r="G73" s="293">
        <v>1</v>
      </c>
      <c r="H73" s="294"/>
      <c r="I73" s="15"/>
      <c r="J73" s="15"/>
      <c r="K73" s="15"/>
      <c r="L73" s="15"/>
      <c r="M73" s="15"/>
      <c r="N73" s="15"/>
      <c r="O73" s="15"/>
      <c r="P73" s="15"/>
      <c r="Q73" s="15"/>
    </row>
    <row r="74" spans="1:17" x14ac:dyDescent="0.3">
      <c r="A74" s="14"/>
      <c r="B74" s="27" t="s">
        <v>1502</v>
      </c>
      <c r="C74" s="14" t="s">
        <v>1503</v>
      </c>
      <c r="D74" s="15"/>
      <c r="E74" s="14" t="s">
        <v>1367</v>
      </c>
      <c r="F74" s="14" t="s">
        <v>98</v>
      </c>
      <c r="G74" s="293">
        <v>1</v>
      </c>
      <c r="H74" s="294"/>
      <c r="I74" s="15"/>
      <c r="J74" s="15"/>
      <c r="K74" s="15"/>
      <c r="L74" s="15"/>
      <c r="M74" s="15"/>
      <c r="N74" s="15"/>
      <c r="O74" s="15"/>
      <c r="P74" s="15"/>
      <c r="Q74" s="15"/>
    </row>
    <row r="75" spans="1:17" x14ac:dyDescent="0.3">
      <c r="A75" s="14"/>
      <c r="B75" s="27" t="s">
        <v>1517</v>
      </c>
      <c r="C75" s="14" t="s">
        <v>1509</v>
      </c>
      <c r="D75" s="15"/>
      <c r="E75" s="14" t="s">
        <v>1367</v>
      </c>
      <c r="F75" s="14" t="s">
        <v>98</v>
      </c>
      <c r="G75" s="293">
        <v>1</v>
      </c>
      <c r="H75" s="294"/>
      <c r="I75" s="15"/>
      <c r="J75" s="15"/>
      <c r="K75" s="15"/>
      <c r="L75" s="15"/>
      <c r="M75" s="15"/>
      <c r="N75" s="15"/>
      <c r="O75" s="15"/>
      <c r="P75" s="15"/>
      <c r="Q75" s="15"/>
    </row>
    <row r="76" spans="1:17" x14ac:dyDescent="0.3">
      <c r="A76" s="14"/>
      <c r="B76" s="27" t="s">
        <v>1523</v>
      </c>
      <c r="C76" s="14" t="s">
        <v>1295</v>
      </c>
      <c r="D76" s="15"/>
      <c r="E76" s="14" t="s">
        <v>1367</v>
      </c>
      <c r="F76" s="14" t="s">
        <v>98</v>
      </c>
      <c r="G76" s="293">
        <v>1</v>
      </c>
      <c r="H76" s="294"/>
      <c r="I76" s="15"/>
      <c r="J76" s="15"/>
      <c r="K76" s="15"/>
      <c r="L76" s="15"/>
      <c r="M76" s="15"/>
      <c r="N76" s="15"/>
      <c r="O76" s="15"/>
      <c r="P76" s="15"/>
      <c r="Q76" s="15"/>
    </row>
    <row r="77" spans="1:17" x14ac:dyDescent="0.3">
      <c r="A77" s="14">
        <v>46</v>
      </c>
      <c r="B77" s="27" t="s">
        <v>1297</v>
      </c>
      <c r="C77" s="14" t="s">
        <v>1521</v>
      </c>
      <c r="D77" s="15"/>
      <c r="E77" s="14" t="s">
        <v>1367</v>
      </c>
      <c r="F77" s="14" t="s">
        <v>1291</v>
      </c>
      <c r="G77" s="293">
        <v>3</v>
      </c>
      <c r="H77" s="294"/>
      <c r="I77" s="15"/>
      <c r="J77" s="15"/>
      <c r="K77" s="15"/>
      <c r="L77" s="15"/>
      <c r="M77" s="15"/>
      <c r="N77" s="15"/>
      <c r="O77" s="15"/>
      <c r="P77" s="15"/>
      <c r="Q77" s="15"/>
    </row>
    <row r="78" spans="1:17" x14ac:dyDescent="0.3">
      <c r="A78" s="14"/>
      <c r="B78" s="27" t="s">
        <v>1514</v>
      </c>
      <c r="C78" s="14" t="s">
        <v>1515</v>
      </c>
      <c r="D78" s="15"/>
      <c r="E78" s="14" t="s">
        <v>1367</v>
      </c>
      <c r="F78" s="14" t="s">
        <v>98</v>
      </c>
      <c r="G78" s="293">
        <v>1</v>
      </c>
      <c r="H78" s="294"/>
      <c r="I78" s="15"/>
      <c r="J78" s="15"/>
      <c r="K78" s="15"/>
      <c r="L78" s="15"/>
      <c r="M78" s="15"/>
      <c r="N78" s="15"/>
      <c r="O78" s="15"/>
      <c r="P78" s="15"/>
      <c r="Q78" s="15"/>
    </row>
    <row r="79" spans="1:17" x14ac:dyDescent="0.3">
      <c r="A79" s="14"/>
      <c r="B79" s="27" t="s">
        <v>1522</v>
      </c>
      <c r="C79" s="14" t="s">
        <v>1509</v>
      </c>
      <c r="D79" s="15"/>
      <c r="E79" s="14" t="s">
        <v>1367</v>
      </c>
      <c r="F79" s="14" t="s">
        <v>98</v>
      </c>
      <c r="G79" s="293">
        <v>2</v>
      </c>
      <c r="H79" s="294"/>
      <c r="I79" s="15"/>
      <c r="J79" s="15"/>
      <c r="K79" s="15"/>
      <c r="L79" s="15"/>
      <c r="M79" s="15"/>
      <c r="N79" s="15"/>
      <c r="O79" s="15"/>
      <c r="P79" s="15"/>
      <c r="Q79" s="15"/>
    </row>
    <row r="80" spans="1:17" x14ac:dyDescent="0.3">
      <c r="A80" s="14"/>
      <c r="B80" s="27" t="s">
        <v>1523</v>
      </c>
      <c r="C80" s="14" t="s">
        <v>1295</v>
      </c>
      <c r="D80" s="15"/>
      <c r="E80" s="14" t="s">
        <v>1367</v>
      </c>
      <c r="F80" s="14" t="s">
        <v>98</v>
      </c>
      <c r="G80" s="293">
        <v>1</v>
      </c>
      <c r="H80" s="294"/>
      <c r="I80" s="15"/>
      <c r="J80" s="15"/>
      <c r="K80" s="15"/>
      <c r="L80" s="15"/>
      <c r="M80" s="15"/>
      <c r="N80" s="15"/>
      <c r="O80" s="15"/>
      <c r="P80" s="15"/>
      <c r="Q80" s="15"/>
    </row>
    <row r="81" spans="1:17" x14ac:dyDescent="0.3">
      <c r="A81" s="14">
        <v>47</v>
      </c>
      <c r="B81" s="27" t="s">
        <v>1524</v>
      </c>
      <c r="C81" s="14" t="s">
        <v>1525</v>
      </c>
      <c r="D81" s="15"/>
      <c r="E81" s="14" t="s">
        <v>1367</v>
      </c>
      <c r="F81" s="14" t="s">
        <v>1291</v>
      </c>
      <c r="G81" s="293">
        <v>1</v>
      </c>
      <c r="H81" s="294"/>
      <c r="I81" s="15"/>
      <c r="J81" s="15"/>
      <c r="K81" s="15"/>
      <c r="L81" s="15"/>
      <c r="M81" s="15"/>
      <c r="N81" s="15"/>
      <c r="O81" s="15"/>
      <c r="P81" s="15"/>
      <c r="Q81" s="15"/>
    </row>
    <row r="82" spans="1:17" ht="27.6" x14ac:dyDescent="0.3">
      <c r="A82" s="14"/>
      <c r="B82" s="27" t="s">
        <v>1526</v>
      </c>
      <c r="C82" s="25" t="s">
        <v>1527</v>
      </c>
      <c r="D82" s="15"/>
      <c r="E82" s="14" t="s">
        <v>1367</v>
      </c>
      <c r="F82" s="14" t="s">
        <v>98</v>
      </c>
      <c r="G82" s="293">
        <v>1</v>
      </c>
      <c r="H82" s="294"/>
      <c r="I82" s="15"/>
      <c r="J82" s="15"/>
      <c r="K82" s="15"/>
      <c r="L82" s="15"/>
      <c r="M82" s="15"/>
      <c r="N82" s="15"/>
      <c r="O82" s="15"/>
      <c r="P82" s="15"/>
      <c r="Q82" s="15"/>
    </row>
    <row r="83" spans="1:17" x14ac:dyDescent="0.3">
      <c r="A83" s="14"/>
      <c r="B83" s="27" t="s">
        <v>1528</v>
      </c>
      <c r="C83" s="14" t="s">
        <v>1509</v>
      </c>
      <c r="D83" s="15"/>
      <c r="E83" s="14" t="s">
        <v>1367</v>
      </c>
      <c r="F83" s="14" t="s">
        <v>98</v>
      </c>
      <c r="G83" s="293">
        <v>1</v>
      </c>
      <c r="H83" s="294"/>
      <c r="I83" s="15"/>
      <c r="J83" s="15"/>
      <c r="K83" s="15"/>
      <c r="L83" s="15"/>
      <c r="M83" s="15"/>
      <c r="N83" s="15"/>
      <c r="O83" s="15"/>
      <c r="P83" s="15"/>
      <c r="Q83" s="15"/>
    </row>
    <row r="84" spans="1:17" x14ac:dyDescent="0.3">
      <c r="A84" s="14"/>
      <c r="B84" s="27" t="s">
        <v>1529</v>
      </c>
      <c r="C84" s="14" t="s">
        <v>1509</v>
      </c>
      <c r="D84" s="15"/>
      <c r="E84" s="14" t="s">
        <v>1367</v>
      </c>
      <c r="F84" s="14" t="s">
        <v>98</v>
      </c>
      <c r="G84" s="293">
        <v>2</v>
      </c>
      <c r="H84" s="294"/>
      <c r="I84" s="15"/>
      <c r="J84" s="15"/>
      <c r="K84" s="15"/>
      <c r="L84" s="15"/>
      <c r="M84" s="15"/>
      <c r="N84" s="15"/>
      <c r="O84" s="15"/>
      <c r="P84" s="15"/>
      <c r="Q84" s="15"/>
    </row>
    <row r="85" spans="1:17" x14ac:dyDescent="0.3">
      <c r="A85" s="14"/>
      <c r="B85" s="27" t="s">
        <v>1517</v>
      </c>
      <c r="C85" s="14" t="s">
        <v>1509</v>
      </c>
      <c r="D85" s="15"/>
      <c r="E85" s="14" t="s">
        <v>1367</v>
      </c>
      <c r="F85" s="14" t="s">
        <v>98</v>
      </c>
      <c r="G85" s="293">
        <v>1</v>
      </c>
      <c r="H85" s="294"/>
      <c r="I85" s="15"/>
      <c r="J85" s="15"/>
      <c r="K85" s="15"/>
      <c r="L85" s="15"/>
      <c r="M85" s="15"/>
      <c r="N85" s="15"/>
      <c r="O85" s="15"/>
      <c r="P85" s="15"/>
      <c r="Q85" s="15"/>
    </row>
    <row r="86" spans="1:17" x14ac:dyDescent="0.3">
      <c r="A86" s="14"/>
      <c r="B86" s="27" t="s">
        <v>1530</v>
      </c>
      <c r="C86" s="14" t="s">
        <v>1509</v>
      </c>
      <c r="D86" s="15"/>
      <c r="E86" s="14" t="s">
        <v>1367</v>
      </c>
      <c r="F86" s="14" t="s">
        <v>98</v>
      </c>
      <c r="G86" s="293">
        <v>1</v>
      </c>
      <c r="H86" s="294"/>
      <c r="I86" s="15"/>
      <c r="J86" s="15"/>
      <c r="K86" s="15"/>
      <c r="L86" s="15"/>
      <c r="M86" s="15"/>
      <c r="N86" s="15"/>
      <c r="O86" s="15"/>
      <c r="P86" s="15"/>
      <c r="Q86" s="15"/>
    </row>
    <row r="87" spans="1:17" ht="27.6" x14ac:dyDescent="0.3">
      <c r="A87" s="14"/>
      <c r="B87" s="27" t="s">
        <v>1519</v>
      </c>
      <c r="C87" s="25" t="s">
        <v>1520</v>
      </c>
      <c r="D87" s="15"/>
      <c r="E87" s="14" t="s">
        <v>1367</v>
      </c>
      <c r="F87" s="14" t="s">
        <v>98</v>
      </c>
      <c r="G87" s="293">
        <v>16</v>
      </c>
      <c r="H87" s="294"/>
      <c r="I87" s="15"/>
      <c r="J87" s="15"/>
      <c r="K87" s="15"/>
      <c r="L87" s="15"/>
      <c r="M87" s="15"/>
      <c r="N87" s="15"/>
      <c r="O87" s="15"/>
      <c r="P87" s="15"/>
      <c r="Q87" s="15"/>
    </row>
    <row r="88" spans="1:17" ht="27.6" x14ac:dyDescent="0.3">
      <c r="A88" s="14"/>
      <c r="B88" s="27" t="s">
        <v>1504</v>
      </c>
      <c r="C88" s="25" t="s">
        <v>1505</v>
      </c>
      <c r="D88" s="15"/>
      <c r="E88" s="14" t="s">
        <v>1367</v>
      </c>
      <c r="F88" s="14" t="s">
        <v>98</v>
      </c>
      <c r="G88" s="293">
        <v>1</v>
      </c>
      <c r="H88" s="294"/>
      <c r="I88" s="15"/>
      <c r="J88" s="15"/>
      <c r="K88" s="15"/>
      <c r="L88" s="15"/>
      <c r="M88" s="15"/>
      <c r="N88" s="15"/>
      <c r="O88" s="15"/>
      <c r="P88" s="15"/>
      <c r="Q88" s="15"/>
    </row>
    <row r="89" spans="1:17" x14ac:dyDescent="0.3">
      <c r="A89" s="14">
        <v>48</v>
      </c>
      <c r="B89" s="27" t="s">
        <v>1524</v>
      </c>
      <c r="C89" s="14" t="s">
        <v>1525</v>
      </c>
      <c r="D89" s="15"/>
      <c r="E89" s="14" t="s">
        <v>1367</v>
      </c>
      <c r="F89" s="14" t="s">
        <v>1291</v>
      </c>
      <c r="G89" s="293">
        <v>1</v>
      </c>
      <c r="H89" s="294"/>
      <c r="I89" s="15"/>
      <c r="J89" s="15"/>
      <c r="K89" s="15"/>
      <c r="L89" s="15"/>
      <c r="M89" s="15"/>
      <c r="N89" s="15"/>
      <c r="O89" s="15"/>
      <c r="P89" s="15"/>
      <c r="Q89" s="15"/>
    </row>
    <row r="90" spans="1:17" ht="27.6" x14ac:dyDescent="0.3">
      <c r="A90" s="14"/>
      <c r="B90" s="27" t="s">
        <v>1531</v>
      </c>
      <c r="C90" s="25" t="s">
        <v>1532</v>
      </c>
      <c r="D90" s="15"/>
      <c r="E90" s="14" t="s">
        <v>1367</v>
      </c>
      <c r="F90" s="14" t="s">
        <v>98</v>
      </c>
      <c r="G90" s="293">
        <v>1</v>
      </c>
      <c r="H90" s="294"/>
      <c r="I90" s="15"/>
      <c r="J90" s="15"/>
      <c r="K90" s="15"/>
      <c r="L90" s="15"/>
      <c r="M90" s="15"/>
      <c r="N90" s="15"/>
      <c r="O90" s="15"/>
      <c r="P90" s="15"/>
      <c r="Q90" s="15"/>
    </row>
    <row r="91" spans="1:17" x14ac:dyDescent="0.3">
      <c r="A91" s="14"/>
      <c r="B91" s="27" t="s">
        <v>1529</v>
      </c>
      <c r="C91" s="14" t="s">
        <v>1509</v>
      </c>
      <c r="D91" s="15"/>
      <c r="E91" s="14" t="s">
        <v>1367</v>
      </c>
      <c r="F91" s="14" t="s">
        <v>98</v>
      </c>
      <c r="G91" s="293">
        <v>8</v>
      </c>
      <c r="H91" s="294"/>
      <c r="I91" s="15"/>
      <c r="J91" s="15"/>
      <c r="K91" s="15"/>
      <c r="L91" s="15"/>
      <c r="M91" s="15"/>
      <c r="N91" s="15"/>
      <c r="O91" s="15"/>
      <c r="P91" s="15"/>
      <c r="Q91" s="15"/>
    </row>
    <row r="92" spans="1:17" x14ac:dyDescent="0.3">
      <c r="A92" s="14"/>
      <c r="B92" s="27" t="s">
        <v>1522</v>
      </c>
      <c r="C92" s="14" t="s">
        <v>1509</v>
      </c>
      <c r="D92" s="15"/>
      <c r="E92" s="14" t="s">
        <v>1367</v>
      </c>
      <c r="F92" s="14" t="s">
        <v>98</v>
      </c>
      <c r="G92" s="293">
        <v>2</v>
      </c>
      <c r="H92" s="294"/>
      <c r="I92" s="15"/>
      <c r="J92" s="15"/>
      <c r="K92" s="15"/>
      <c r="L92" s="15"/>
      <c r="M92" s="15"/>
      <c r="N92" s="15"/>
      <c r="O92" s="15"/>
      <c r="P92" s="15"/>
      <c r="Q92" s="15"/>
    </row>
    <row r="93" spans="1:17" ht="27.6" x14ac:dyDescent="0.3">
      <c r="A93" s="14"/>
      <c r="B93" s="27" t="s">
        <v>1519</v>
      </c>
      <c r="C93" s="25" t="s">
        <v>1520</v>
      </c>
      <c r="D93" s="15"/>
      <c r="E93" s="14" t="s">
        <v>1367</v>
      </c>
      <c r="F93" s="14" t="s">
        <v>98</v>
      </c>
      <c r="G93" s="293">
        <v>10</v>
      </c>
      <c r="H93" s="294"/>
      <c r="I93" s="15"/>
      <c r="J93" s="15"/>
      <c r="K93" s="15"/>
      <c r="L93" s="15"/>
      <c r="M93" s="15"/>
      <c r="N93" s="15"/>
      <c r="O93" s="15"/>
      <c r="P93" s="15"/>
      <c r="Q93" s="15"/>
    </row>
    <row r="94" spans="1:17" x14ac:dyDescent="0.3">
      <c r="A94" s="14">
        <v>49</v>
      </c>
      <c r="B94" s="27" t="s">
        <v>1289</v>
      </c>
      <c r="C94" s="14" t="s">
        <v>1518</v>
      </c>
      <c r="D94" s="15"/>
      <c r="E94" s="14" t="s">
        <v>1367</v>
      </c>
      <c r="F94" s="14" t="s">
        <v>1291</v>
      </c>
      <c r="G94" s="293">
        <v>1</v>
      </c>
      <c r="H94" s="294"/>
      <c r="I94" s="15"/>
      <c r="J94" s="15"/>
      <c r="K94" s="15"/>
      <c r="L94" s="15"/>
      <c r="M94" s="15"/>
      <c r="N94" s="15"/>
      <c r="O94" s="15"/>
      <c r="P94" s="15"/>
      <c r="Q94" s="15"/>
    </row>
    <row r="95" spans="1:17" x14ac:dyDescent="0.3">
      <c r="A95" s="14"/>
      <c r="B95" s="27" t="s">
        <v>1533</v>
      </c>
      <c r="C95" s="14" t="s">
        <v>1534</v>
      </c>
      <c r="D95" s="15"/>
      <c r="E95" s="14" t="s">
        <v>1367</v>
      </c>
      <c r="F95" s="14" t="s">
        <v>98</v>
      </c>
      <c r="G95" s="293">
        <v>1</v>
      </c>
      <c r="H95" s="294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27.6" x14ac:dyDescent="0.3">
      <c r="A96" s="14"/>
      <c r="B96" s="27" t="s">
        <v>1504</v>
      </c>
      <c r="C96" s="25" t="s">
        <v>1505</v>
      </c>
      <c r="D96" s="15"/>
      <c r="E96" s="14" t="s">
        <v>1367</v>
      </c>
      <c r="F96" s="14" t="s">
        <v>98</v>
      </c>
      <c r="G96" s="293">
        <v>8</v>
      </c>
      <c r="H96" s="294"/>
      <c r="I96" s="15"/>
      <c r="J96" s="15"/>
      <c r="K96" s="15"/>
      <c r="L96" s="15"/>
      <c r="M96" s="15"/>
      <c r="N96" s="15"/>
      <c r="O96" s="15"/>
      <c r="P96" s="15"/>
      <c r="Q96" s="15"/>
    </row>
    <row r="97" spans="1:17" x14ac:dyDescent="0.3">
      <c r="A97" s="14">
        <v>50</v>
      </c>
      <c r="B97" s="27" t="s">
        <v>1512</v>
      </c>
      <c r="C97" s="14" t="s">
        <v>1513</v>
      </c>
      <c r="D97" s="15"/>
      <c r="E97" s="14" t="s">
        <v>1367</v>
      </c>
      <c r="F97" s="14" t="s">
        <v>1291</v>
      </c>
      <c r="G97" s="293">
        <v>1</v>
      </c>
      <c r="H97" s="294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3">
      <c r="A98" s="14"/>
      <c r="B98" s="27" t="s">
        <v>1502</v>
      </c>
      <c r="C98" s="14" t="s">
        <v>1503</v>
      </c>
      <c r="D98" s="15"/>
      <c r="E98" s="14" t="s">
        <v>1367</v>
      </c>
      <c r="F98" s="14" t="s">
        <v>98</v>
      </c>
      <c r="G98" s="293">
        <v>1</v>
      </c>
      <c r="H98" s="294"/>
      <c r="I98" s="15"/>
      <c r="J98" s="15"/>
      <c r="K98" s="15"/>
      <c r="L98" s="15"/>
      <c r="M98" s="15"/>
      <c r="N98" s="15"/>
      <c r="O98" s="15"/>
      <c r="P98" s="15"/>
      <c r="Q98" s="15"/>
    </row>
    <row r="99" spans="1:17" ht="27.6" x14ac:dyDescent="0.3">
      <c r="A99" s="14"/>
      <c r="B99" s="27" t="s">
        <v>1504</v>
      </c>
      <c r="C99" s="25" t="s">
        <v>1505</v>
      </c>
      <c r="D99" s="15"/>
      <c r="E99" s="14" t="s">
        <v>1367</v>
      </c>
      <c r="F99" s="14" t="s">
        <v>98</v>
      </c>
      <c r="G99" s="293">
        <v>13</v>
      </c>
      <c r="H99" s="294"/>
      <c r="I99" s="15"/>
      <c r="J99" s="15"/>
      <c r="K99" s="15"/>
      <c r="L99" s="15"/>
      <c r="M99" s="15"/>
      <c r="N99" s="15"/>
      <c r="O99" s="15"/>
      <c r="P99" s="15"/>
      <c r="Q99" s="15"/>
    </row>
    <row r="100" spans="1:17" x14ac:dyDescent="0.3">
      <c r="A100" s="14"/>
      <c r="B100" s="27" t="s">
        <v>1517</v>
      </c>
      <c r="C100" s="14" t="s">
        <v>1509</v>
      </c>
      <c r="D100" s="15"/>
      <c r="E100" s="14" t="s">
        <v>1367</v>
      </c>
      <c r="F100" s="14" t="s">
        <v>98</v>
      </c>
      <c r="G100" s="293">
        <v>1</v>
      </c>
      <c r="H100" s="294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x14ac:dyDescent="0.3">
      <c r="A101" s="14">
        <v>51</v>
      </c>
      <c r="B101" s="27" t="s">
        <v>1524</v>
      </c>
      <c r="C101" s="14" t="s">
        <v>1535</v>
      </c>
      <c r="D101" s="15"/>
      <c r="E101" s="14" t="s">
        <v>1367</v>
      </c>
      <c r="F101" s="14" t="s">
        <v>1291</v>
      </c>
      <c r="G101" s="293">
        <v>1</v>
      </c>
      <c r="H101" s="294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x14ac:dyDescent="0.3">
      <c r="A102" s="14"/>
      <c r="B102" s="27" t="s">
        <v>1536</v>
      </c>
      <c r="C102" s="14" t="s">
        <v>1509</v>
      </c>
      <c r="D102" s="15"/>
      <c r="E102" s="14" t="s">
        <v>1367</v>
      </c>
      <c r="F102" s="14" t="s">
        <v>98</v>
      </c>
      <c r="G102" s="291">
        <v>1</v>
      </c>
      <c r="H102" s="292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x14ac:dyDescent="0.3">
      <c r="A103" s="14"/>
      <c r="B103" s="27" t="s">
        <v>1529</v>
      </c>
      <c r="C103" s="14" t="s">
        <v>1509</v>
      </c>
      <c r="D103" s="15"/>
      <c r="E103" s="14" t="s">
        <v>1367</v>
      </c>
      <c r="F103" s="14" t="s">
        <v>98</v>
      </c>
      <c r="G103" s="293">
        <v>6</v>
      </c>
      <c r="H103" s="294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x14ac:dyDescent="0.3">
      <c r="A104" s="14"/>
      <c r="B104" s="27" t="s">
        <v>1537</v>
      </c>
      <c r="C104" s="14" t="s">
        <v>1509</v>
      </c>
      <c r="D104" s="15"/>
      <c r="E104" s="14" t="s">
        <v>1367</v>
      </c>
      <c r="F104" s="14" t="s">
        <v>98</v>
      </c>
      <c r="G104" s="293">
        <v>11</v>
      </c>
      <c r="H104" s="294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x14ac:dyDescent="0.3">
      <c r="A105" s="14"/>
      <c r="B105" s="27" t="s">
        <v>1510</v>
      </c>
      <c r="C105" s="14"/>
      <c r="D105" s="15"/>
      <c r="E105" s="14" t="s">
        <v>1367</v>
      </c>
      <c r="F105" s="14" t="s">
        <v>98</v>
      </c>
      <c r="G105" s="293">
        <v>1</v>
      </c>
      <c r="H105" s="294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x14ac:dyDescent="0.3">
      <c r="A106" s="14">
        <v>52</v>
      </c>
      <c r="B106" s="27" t="s">
        <v>1512</v>
      </c>
      <c r="C106" s="14" t="s">
        <v>1513</v>
      </c>
      <c r="D106" s="15"/>
      <c r="E106" s="14" t="s">
        <v>1367</v>
      </c>
      <c r="F106" s="14" t="s">
        <v>1291</v>
      </c>
      <c r="G106" s="293">
        <v>1</v>
      </c>
      <c r="H106" s="294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x14ac:dyDescent="0.3">
      <c r="A107" s="14"/>
      <c r="B107" s="27" t="s">
        <v>1538</v>
      </c>
      <c r="C107" s="14" t="s">
        <v>1539</v>
      </c>
      <c r="D107" s="15"/>
      <c r="E107" s="14" t="s">
        <v>1367</v>
      </c>
      <c r="F107" s="14" t="s">
        <v>98</v>
      </c>
      <c r="G107" s="293">
        <v>1</v>
      </c>
      <c r="H107" s="294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x14ac:dyDescent="0.3">
      <c r="A108" s="14"/>
      <c r="B108" s="27" t="s">
        <v>1517</v>
      </c>
      <c r="C108" s="14" t="s">
        <v>1509</v>
      </c>
      <c r="D108" s="15"/>
      <c r="E108" s="14" t="s">
        <v>1367</v>
      </c>
      <c r="F108" s="14" t="s">
        <v>98</v>
      </c>
      <c r="G108" s="293">
        <v>4</v>
      </c>
      <c r="H108" s="294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17" x14ac:dyDescent="0.3">
      <c r="A109" s="14">
        <v>53</v>
      </c>
      <c r="B109" s="27" t="s">
        <v>1289</v>
      </c>
      <c r="C109" s="14" t="s">
        <v>1518</v>
      </c>
      <c r="D109" s="15"/>
      <c r="E109" s="14" t="s">
        <v>1367</v>
      </c>
      <c r="F109" s="14" t="s">
        <v>1291</v>
      </c>
      <c r="G109" s="293">
        <v>1</v>
      </c>
      <c r="H109" s="294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x14ac:dyDescent="0.3">
      <c r="A110" s="14"/>
      <c r="B110" s="27" t="s">
        <v>1508</v>
      </c>
      <c r="C110" s="14" t="s">
        <v>1509</v>
      </c>
      <c r="D110" s="15"/>
      <c r="E110" s="14" t="s">
        <v>1367</v>
      </c>
      <c r="F110" s="14" t="s">
        <v>98</v>
      </c>
      <c r="G110" s="293">
        <v>1</v>
      </c>
      <c r="H110" s="294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ht="27.6" x14ac:dyDescent="0.3">
      <c r="A111" s="14"/>
      <c r="B111" s="27" t="s">
        <v>1519</v>
      </c>
      <c r="C111" s="25" t="s">
        <v>1520</v>
      </c>
      <c r="D111" s="15"/>
      <c r="E111" s="14" t="s">
        <v>1367</v>
      </c>
      <c r="F111" s="14" t="s">
        <v>98</v>
      </c>
      <c r="G111" s="293">
        <v>6</v>
      </c>
      <c r="H111" s="294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17" x14ac:dyDescent="0.3">
      <c r="A112" s="14"/>
      <c r="B112" s="27" t="s">
        <v>1510</v>
      </c>
      <c r="C112" s="14" t="s">
        <v>1511</v>
      </c>
      <c r="D112" s="15"/>
      <c r="E112" s="14" t="s">
        <v>1367</v>
      </c>
      <c r="F112" s="14" t="s">
        <v>98</v>
      </c>
      <c r="G112" s="293">
        <v>1</v>
      </c>
      <c r="H112" s="294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1:17" x14ac:dyDescent="0.3">
      <c r="A113" s="14">
        <v>54</v>
      </c>
      <c r="B113" s="27" t="s">
        <v>1289</v>
      </c>
      <c r="C113" s="14" t="s">
        <v>1518</v>
      </c>
      <c r="D113" s="15"/>
      <c r="E113" s="14" t="s">
        <v>1367</v>
      </c>
      <c r="F113" s="14" t="s">
        <v>1291</v>
      </c>
      <c r="G113" s="293">
        <v>1</v>
      </c>
      <c r="H113" s="294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x14ac:dyDescent="0.3">
      <c r="A114" s="14"/>
      <c r="B114" s="27" t="s">
        <v>1508</v>
      </c>
      <c r="C114" s="14" t="s">
        <v>1509</v>
      </c>
      <c r="D114" s="15"/>
      <c r="E114" s="14" t="s">
        <v>1367</v>
      </c>
      <c r="F114" s="14" t="s">
        <v>98</v>
      </c>
      <c r="G114" s="293">
        <v>1</v>
      </c>
      <c r="H114" s="294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17" ht="27.6" x14ac:dyDescent="0.3">
      <c r="A115" s="14"/>
      <c r="B115" s="27" t="s">
        <v>1519</v>
      </c>
      <c r="C115" s="25" t="s">
        <v>1520</v>
      </c>
      <c r="D115" s="15"/>
      <c r="E115" s="14" t="s">
        <v>1367</v>
      </c>
      <c r="F115" s="14" t="s">
        <v>98</v>
      </c>
      <c r="G115" s="293">
        <v>4</v>
      </c>
      <c r="H115" s="294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x14ac:dyDescent="0.3">
      <c r="A116" s="14"/>
      <c r="B116" s="27" t="s">
        <v>1510</v>
      </c>
      <c r="C116" s="14" t="s">
        <v>1511</v>
      </c>
      <c r="D116" s="15"/>
      <c r="E116" s="14" t="s">
        <v>1367</v>
      </c>
      <c r="F116" s="14" t="s">
        <v>98</v>
      </c>
      <c r="G116" s="293">
        <v>1</v>
      </c>
      <c r="H116" s="294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17" x14ac:dyDescent="0.3">
      <c r="A117" s="14">
        <v>55</v>
      </c>
      <c r="B117" s="27" t="s">
        <v>1500</v>
      </c>
      <c r="C117" s="14" t="s">
        <v>1501</v>
      </c>
      <c r="D117" s="15"/>
      <c r="E117" s="14" t="s">
        <v>1367</v>
      </c>
      <c r="F117" s="14" t="s">
        <v>1291</v>
      </c>
      <c r="G117" s="293">
        <v>1</v>
      </c>
      <c r="H117" s="294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7" x14ac:dyDescent="0.3">
      <c r="A118" s="14"/>
      <c r="B118" s="27" t="s">
        <v>1514</v>
      </c>
      <c r="C118" s="14" t="s">
        <v>1515</v>
      </c>
      <c r="D118" s="15"/>
      <c r="E118" s="14" t="s">
        <v>1367</v>
      </c>
      <c r="F118" s="14" t="s">
        <v>98</v>
      </c>
      <c r="G118" s="293">
        <v>1</v>
      </c>
      <c r="H118" s="294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17" ht="27.6" x14ac:dyDescent="0.3">
      <c r="A119" s="14"/>
      <c r="B119" s="27" t="s">
        <v>1504</v>
      </c>
      <c r="C119" s="25" t="s">
        <v>1505</v>
      </c>
      <c r="D119" s="15"/>
      <c r="E119" s="14" t="s">
        <v>1367</v>
      </c>
      <c r="F119" s="14" t="s">
        <v>98</v>
      </c>
      <c r="G119" s="293">
        <v>12</v>
      </c>
      <c r="H119" s="294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17" x14ac:dyDescent="0.3">
      <c r="A120" s="14">
        <v>56</v>
      </c>
      <c r="B120" s="27" t="s">
        <v>1524</v>
      </c>
      <c r="C120" s="14" t="s">
        <v>1535</v>
      </c>
      <c r="D120" s="15"/>
      <c r="E120" s="14" t="s">
        <v>1367</v>
      </c>
      <c r="F120" s="14" t="s">
        <v>1291</v>
      </c>
      <c r="G120" s="293">
        <v>1</v>
      </c>
      <c r="H120" s="294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x14ac:dyDescent="0.3">
      <c r="A121" s="14"/>
      <c r="B121" s="27" t="s">
        <v>1528</v>
      </c>
      <c r="C121" s="14" t="s">
        <v>1509</v>
      </c>
      <c r="D121" s="15"/>
      <c r="E121" s="14" t="s">
        <v>1367</v>
      </c>
      <c r="F121" s="14" t="s">
        <v>98</v>
      </c>
      <c r="G121" s="293">
        <v>1</v>
      </c>
      <c r="H121" s="294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17" x14ac:dyDescent="0.3">
      <c r="A122" s="14"/>
      <c r="B122" s="27" t="s">
        <v>1517</v>
      </c>
      <c r="C122" s="14" t="s">
        <v>1509</v>
      </c>
      <c r="D122" s="15"/>
      <c r="E122" s="14" t="s">
        <v>1367</v>
      </c>
      <c r="F122" s="14" t="s">
        <v>98</v>
      </c>
      <c r="G122" s="293">
        <v>3</v>
      </c>
      <c r="H122" s="294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17" x14ac:dyDescent="0.3">
      <c r="A123" s="14"/>
      <c r="B123" s="27" t="s">
        <v>1540</v>
      </c>
      <c r="C123" s="14" t="s">
        <v>1509</v>
      </c>
      <c r="D123" s="15"/>
      <c r="E123" s="14" t="s">
        <v>1367</v>
      </c>
      <c r="F123" s="14" t="s">
        <v>98</v>
      </c>
      <c r="G123" s="293">
        <v>12</v>
      </c>
      <c r="H123" s="294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17" x14ac:dyDescent="0.3">
      <c r="A124" s="14"/>
      <c r="B124" s="27" t="s">
        <v>1510</v>
      </c>
      <c r="C124" s="14" t="s">
        <v>1511</v>
      </c>
      <c r="D124" s="15"/>
      <c r="E124" s="14" t="s">
        <v>1367</v>
      </c>
      <c r="F124" s="14" t="s">
        <v>98</v>
      </c>
      <c r="G124" s="293">
        <v>1</v>
      </c>
      <c r="H124" s="294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17" x14ac:dyDescent="0.3">
      <c r="A125" s="14">
        <v>57</v>
      </c>
      <c r="B125" s="27" t="s">
        <v>1500</v>
      </c>
      <c r="C125" s="14" t="s">
        <v>1501</v>
      </c>
      <c r="D125" s="15"/>
      <c r="E125" s="14" t="s">
        <v>1367</v>
      </c>
      <c r="F125" s="14" t="s">
        <v>1291</v>
      </c>
      <c r="G125" s="293">
        <v>1</v>
      </c>
      <c r="H125" s="294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17" x14ac:dyDescent="0.3">
      <c r="A126" s="14"/>
      <c r="B126" s="27" t="s">
        <v>1541</v>
      </c>
      <c r="C126" s="14" t="s">
        <v>1509</v>
      </c>
      <c r="D126" s="15"/>
      <c r="E126" s="14" t="s">
        <v>1367</v>
      </c>
      <c r="F126" s="14" t="s">
        <v>98</v>
      </c>
      <c r="G126" s="293">
        <v>1</v>
      </c>
      <c r="H126" s="294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17" x14ac:dyDescent="0.3">
      <c r="A127" s="14"/>
      <c r="B127" s="27" t="s">
        <v>1542</v>
      </c>
      <c r="C127" s="14" t="s">
        <v>1509</v>
      </c>
      <c r="D127" s="15"/>
      <c r="E127" s="14" t="s">
        <v>1367</v>
      </c>
      <c r="F127" s="14" t="s">
        <v>98</v>
      </c>
      <c r="G127" s="293">
        <v>2</v>
      </c>
      <c r="H127" s="294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x14ac:dyDescent="0.3">
      <c r="A128" s="14"/>
      <c r="B128" s="27" t="s">
        <v>1537</v>
      </c>
      <c r="C128" s="14" t="s">
        <v>1509</v>
      </c>
      <c r="D128" s="15"/>
      <c r="E128" s="14" t="s">
        <v>1367</v>
      </c>
      <c r="F128" s="14" t="s">
        <v>98</v>
      </c>
      <c r="G128" s="293">
        <v>6</v>
      </c>
      <c r="H128" s="294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17" x14ac:dyDescent="0.3">
      <c r="A129" s="14"/>
      <c r="B129" s="27" t="s">
        <v>1510</v>
      </c>
      <c r="C129" s="14" t="s">
        <v>1511</v>
      </c>
      <c r="D129" s="15"/>
      <c r="E129" s="14" t="s">
        <v>1367</v>
      </c>
      <c r="F129" s="14" t="s">
        <v>98</v>
      </c>
      <c r="G129" s="293">
        <v>1</v>
      </c>
      <c r="H129" s="294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x14ac:dyDescent="0.3">
      <c r="A130" s="14">
        <v>58</v>
      </c>
      <c r="B130" s="27" t="s">
        <v>1512</v>
      </c>
      <c r="C130" s="14" t="s">
        <v>1513</v>
      </c>
      <c r="D130" s="15"/>
      <c r="E130" s="14" t="s">
        <v>1367</v>
      </c>
      <c r="F130" s="14" t="s">
        <v>1291</v>
      </c>
      <c r="G130" s="293">
        <v>1</v>
      </c>
      <c r="H130" s="294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7" x14ac:dyDescent="0.3">
      <c r="A131" s="14"/>
      <c r="B131" s="27" t="s">
        <v>1543</v>
      </c>
      <c r="C131" s="14" t="s">
        <v>1544</v>
      </c>
      <c r="D131" s="15"/>
      <c r="E131" s="14" t="s">
        <v>1367</v>
      </c>
      <c r="F131" s="14" t="s">
        <v>98</v>
      </c>
      <c r="G131" s="293">
        <v>1</v>
      </c>
      <c r="H131" s="294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1:17" x14ac:dyDescent="0.3">
      <c r="A132" s="14"/>
      <c r="B132" s="27" t="s">
        <v>1517</v>
      </c>
      <c r="C132" s="14" t="s">
        <v>1509</v>
      </c>
      <c r="D132" s="15"/>
      <c r="E132" s="14" t="s">
        <v>1367</v>
      </c>
      <c r="F132" s="14" t="s">
        <v>98</v>
      </c>
      <c r="G132" s="293">
        <v>2</v>
      </c>
      <c r="H132" s="294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17" ht="27.6" x14ac:dyDescent="0.3">
      <c r="A133" s="14"/>
      <c r="B133" s="27" t="s">
        <v>1504</v>
      </c>
      <c r="C133" s="25" t="s">
        <v>1505</v>
      </c>
      <c r="D133" s="15"/>
      <c r="E133" s="14" t="s">
        <v>1367</v>
      </c>
      <c r="F133" s="14" t="s">
        <v>98</v>
      </c>
      <c r="G133" s="293">
        <v>18</v>
      </c>
      <c r="H133" s="294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x14ac:dyDescent="0.3">
      <c r="A134" s="14">
        <v>59</v>
      </c>
      <c r="B134" s="27" t="s">
        <v>1506</v>
      </c>
      <c r="C134" s="14" t="s">
        <v>1507</v>
      </c>
      <c r="D134" s="15"/>
      <c r="E134" s="14" t="s">
        <v>1367</v>
      </c>
      <c r="F134" s="14" t="s">
        <v>1291</v>
      </c>
      <c r="G134" s="293">
        <v>1</v>
      </c>
      <c r="H134" s="294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1:17" x14ac:dyDescent="0.3">
      <c r="A135" s="14"/>
      <c r="B135" s="27" t="s">
        <v>1529</v>
      </c>
      <c r="C135" s="14" t="s">
        <v>1509</v>
      </c>
      <c r="D135" s="15"/>
      <c r="E135" s="14" t="s">
        <v>1367</v>
      </c>
      <c r="F135" s="14" t="s">
        <v>98</v>
      </c>
      <c r="G135" s="293">
        <v>1</v>
      </c>
      <c r="H135" s="294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1:17" x14ac:dyDescent="0.3">
      <c r="A136" s="14"/>
      <c r="B136" s="27" t="s">
        <v>1545</v>
      </c>
      <c r="C136" s="14" t="s">
        <v>1509</v>
      </c>
      <c r="D136" s="15"/>
      <c r="E136" s="14" t="s">
        <v>1367</v>
      </c>
      <c r="F136" s="14" t="s">
        <v>98</v>
      </c>
      <c r="G136" s="293">
        <v>1</v>
      </c>
      <c r="H136" s="294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1:17" ht="27.6" x14ac:dyDescent="0.3">
      <c r="A137" s="14"/>
      <c r="B137" s="27" t="s">
        <v>1519</v>
      </c>
      <c r="C137" s="25" t="s">
        <v>1520</v>
      </c>
      <c r="D137" s="15"/>
      <c r="E137" s="14" t="s">
        <v>1367</v>
      </c>
      <c r="F137" s="14" t="s">
        <v>98</v>
      </c>
      <c r="G137" s="293">
        <v>4</v>
      </c>
      <c r="H137" s="294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x14ac:dyDescent="0.3">
      <c r="A138" s="14"/>
      <c r="B138" s="27" t="s">
        <v>1510</v>
      </c>
      <c r="C138" s="14" t="s">
        <v>1511</v>
      </c>
      <c r="D138" s="15"/>
      <c r="E138" s="14" t="s">
        <v>1367</v>
      </c>
      <c r="F138" s="14" t="s">
        <v>98</v>
      </c>
      <c r="G138" s="293">
        <v>1</v>
      </c>
      <c r="H138" s="294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1:17" x14ac:dyDescent="0.3">
      <c r="A139" s="14">
        <v>60</v>
      </c>
      <c r="B139" s="27" t="s">
        <v>1500</v>
      </c>
      <c r="C139" s="14" t="s">
        <v>1501</v>
      </c>
      <c r="D139" s="15"/>
      <c r="E139" s="14" t="s">
        <v>1367</v>
      </c>
      <c r="F139" s="14" t="s">
        <v>1291</v>
      </c>
      <c r="G139" s="293">
        <v>1</v>
      </c>
      <c r="H139" s="294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1:17" x14ac:dyDescent="0.3">
      <c r="A140" s="14"/>
      <c r="B140" s="27" t="s">
        <v>1517</v>
      </c>
      <c r="C140" s="14" t="s">
        <v>1509</v>
      </c>
      <c r="D140" s="15"/>
      <c r="E140" s="14" t="s">
        <v>1367</v>
      </c>
      <c r="F140" s="14" t="s">
        <v>98</v>
      </c>
      <c r="G140" s="293">
        <v>1</v>
      </c>
      <c r="H140" s="294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7" ht="27.6" x14ac:dyDescent="0.3">
      <c r="A141" s="14"/>
      <c r="B141" s="27" t="s">
        <v>1519</v>
      </c>
      <c r="C141" s="25" t="s">
        <v>1520</v>
      </c>
      <c r="D141" s="15"/>
      <c r="E141" s="14" t="s">
        <v>1367</v>
      </c>
      <c r="F141" s="14" t="s">
        <v>98</v>
      </c>
      <c r="G141" s="293">
        <v>9</v>
      </c>
      <c r="H141" s="294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7" ht="27.6" x14ac:dyDescent="0.3">
      <c r="A142" s="14"/>
      <c r="B142" s="27" t="s">
        <v>1546</v>
      </c>
      <c r="C142" s="25" t="s">
        <v>1547</v>
      </c>
      <c r="D142" s="15"/>
      <c r="E142" s="14" t="s">
        <v>1367</v>
      </c>
      <c r="F142" s="14" t="s">
        <v>98</v>
      </c>
      <c r="G142" s="293">
        <v>1</v>
      </c>
      <c r="H142" s="294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7" x14ac:dyDescent="0.3">
      <c r="A143" s="14"/>
      <c r="B143" s="27" t="s">
        <v>1510</v>
      </c>
      <c r="C143" s="14" t="s">
        <v>1511</v>
      </c>
      <c r="D143" s="15"/>
      <c r="E143" s="14" t="s">
        <v>1367</v>
      </c>
      <c r="F143" s="14" t="s">
        <v>98</v>
      </c>
      <c r="G143" s="293">
        <v>1</v>
      </c>
      <c r="H143" s="294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7" x14ac:dyDescent="0.3">
      <c r="A144" s="14">
        <v>61</v>
      </c>
      <c r="B144" s="27" t="s">
        <v>1512</v>
      </c>
      <c r="C144" s="14" t="s">
        <v>1513</v>
      </c>
      <c r="D144" s="15"/>
      <c r="E144" s="14" t="s">
        <v>1367</v>
      </c>
      <c r="F144" s="14" t="s">
        <v>1291</v>
      </c>
      <c r="G144" s="293">
        <v>1</v>
      </c>
      <c r="H144" s="294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x14ac:dyDescent="0.3">
      <c r="A145" s="14"/>
      <c r="B145" s="27" t="s">
        <v>1538</v>
      </c>
      <c r="C145" s="14" t="s">
        <v>1539</v>
      </c>
      <c r="D145" s="15"/>
      <c r="E145" s="14" t="s">
        <v>1367</v>
      </c>
      <c r="F145" s="14" t="s">
        <v>98</v>
      </c>
      <c r="G145" s="293">
        <v>1</v>
      </c>
      <c r="H145" s="294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ht="27.6" x14ac:dyDescent="0.3">
      <c r="A146" s="14"/>
      <c r="B146" s="27" t="s">
        <v>1504</v>
      </c>
      <c r="C146" s="25" t="s">
        <v>1505</v>
      </c>
      <c r="D146" s="15"/>
      <c r="E146" s="14" t="s">
        <v>1367</v>
      </c>
      <c r="F146" s="14" t="s">
        <v>98</v>
      </c>
      <c r="G146" s="293">
        <v>14</v>
      </c>
      <c r="H146" s="294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x14ac:dyDescent="0.3">
      <c r="A147" s="14"/>
      <c r="B147" s="27" t="s">
        <v>1517</v>
      </c>
      <c r="C147" s="14" t="s">
        <v>1509</v>
      </c>
      <c r="D147" s="15"/>
      <c r="E147" s="14" t="s">
        <v>1367</v>
      </c>
      <c r="F147" s="14" t="s">
        <v>98</v>
      </c>
      <c r="G147" s="293">
        <v>1</v>
      </c>
      <c r="H147" s="294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x14ac:dyDescent="0.3">
      <c r="A148" s="14">
        <v>62</v>
      </c>
      <c r="B148" s="27" t="s">
        <v>1500</v>
      </c>
      <c r="C148" s="14" t="s">
        <v>1501</v>
      </c>
      <c r="D148" s="15"/>
      <c r="E148" s="14" t="s">
        <v>1367</v>
      </c>
      <c r="F148" s="14" t="s">
        <v>1291</v>
      </c>
      <c r="G148" s="293">
        <v>1</v>
      </c>
      <c r="H148" s="294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x14ac:dyDescent="0.3">
      <c r="A149" s="14"/>
      <c r="B149" s="27" t="s">
        <v>1502</v>
      </c>
      <c r="C149" s="14" t="s">
        <v>1503</v>
      </c>
      <c r="D149" s="15"/>
      <c r="E149" s="14" t="s">
        <v>1367</v>
      </c>
      <c r="F149" s="14" t="s">
        <v>98</v>
      </c>
      <c r="G149" s="293">
        <v>1</v>
      </c>
      <c r="H149" s="294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ht="27.6" x14ac:dyDescent="0.3">
      <c r="A150" s="14"/>
      <c r="B150" s="27" t="s">
        <v>1504</v>
      </c>
      <c r="C150" s="25" t="s">
        <v>1505</v>
      </c>
      <c r="D150" s="15"/>
      <c r="E150" s="14" t="s">
        <v>1367</v>
      </c>
      <c r="F150" s="14" t="s">
        <v>98</v>
      </c>
      <c r="G150" s="293">
        <v>8</v>
      </c>
      <c r="H150" s="294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x14ac:dyDescent="0.3">
      <c r="A151" s="14"/>
      <c r="B151" s="27" t="s">
        <v>1517</v>
      </c>
      <c r="C151" s="14" t="s">
        <v>1509</v>
      </c>
      <c r="D151" s="15"/>
      <c r="E151" s="14" t="s">
        <v>1367</v>
      </c>
      <c r="F151" s="14" t="s">
        <v>98</v>
      </c>
      <c r="G151" s="293">
        <v>1</v>
      </c>
      <c r="H151" s="294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x14ac:dyDescent="0.3">
      <c r="A152" s="14">
        <v>63</v>
      </c>
      <c r="B152" s="27" t="s">
        <v>1548</v>
      </c>
      <c r="C152" s="14" t="s">
        <v>1549</v>
      </c>
      <c r="D152" s="15"/>
      <c r="E152" s="14" t="s">
        <v>1367</v>
      </c>
      <c r="F152" s="14" t="s">
        <v>1291</v>
      </c>
      <c r="G152" s="293">
        <v>1</v>
      </c>
      <c r="H152" s="294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x14ac:dyDescent="0.3">
      <c r="A153" s="14"/>
      <c r="B153" s="27" t="s">
        <v>1538</v>
      </c>
      <c r="C153" s="14" t="s">
        <v>1539</v>
      </c>
      <c r="D153" s="15"/>
      <c r="E153" s="14" t="s">
        <v>1367</v>
      </c>
      <c r="F153" s="14" t="s">
        <v>98</v>
      </c>
      <c r="G153" s="293">
        <v>2</v>
      </c>
      <c r="H153" s="294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ht="27.6" x14ac:dyDescent="0.3">
      <c r="A154" s="14"/>
      <c r="B154" s="27" t="s">
        <v>1504</v>
      </c>
      <c r="C154" s="25" t="s">
        <v>1505</v>
      </c>
      <c r="D154" s="15"/>
      <c r="E154" s="14" t="s">
        <v>1367</v>
      </c>
      <c r="F154" s="14" t="s">
        <v>98</v>
      </c>
      <c r="G154" s="293">
        <v>12</v>
      </c>
      <c r="H154" s="294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x14ac:dyDescent="0.3">
      <c r="A155" s="14"/>
      <c r="B155" s="27" t="s">
        <v>1517</v>
      </c>
      <c r="C155" s="14" t="s">
        <v>1509</v>
      </c>
      <c r="D155" s="15"/>
      <c r="E155" s="14" t="s">
        <v>1367</v>
      </c>
      <c r="F155" s="14" t="s">
        <v>98</v>
      </c>
      <c r="G155" s="293">
        <v>1</v>
      </c>
      <c r="H155" s="294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x14ac:dyDescent="0.3">
      <c r="A156" s="14">
        <v>64</v>
      </c>
      <c r="B156" s="27" t="s">
        <v>1512</v>
      </c>
      <c r="C156" s="14" t="s">
        <v>1501</v>
      </c>
      <c r="D156" s="15"/>
      <c r="E156" s="14" t="s">
        <v>1367</v>
      </c>
      <c r="F156" s="14" t="s">
        <v>1291</v>
      </c>
      <c r="G156" s="293">
        <v>1</v>
      </c>
      <c r="H156" s="294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x14ac:dyDescent="0.3">
      <c r="A157" s="14"/>
      <c r="B157" s="27" t="s">
        <v>1502</v>
      </c>
      <c r="C157" s="14" t="s">
        <v>1503</v>
      </c>
      <c r="D157" s="15"/>
      <c r="E157" s="14" t="s">
        <v>1367</v>
      </c>
      <c r="F157" s="14" t="s">
        <v>98</v>
      </c>
      <c r="G157" s="293">
        <v>1</v>
      </c>
      <c r="H157" s="294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27.6" x14ac:dyDescent="0.3">
      <c r="A158" s="14"/>
      <c r="B158" s="27" t="s">
        <v>1504</v>
      </c>
      <c r="C158" s="25" t="s">
        <v>1505</v>
      </c>
      <c r="D158" s="15"/>
      <c r="E158" s="14" t="s">
        <v>1367</v>
      </c>
      <c r="F158" s="14" t="s">
        <v>98</v>
      </c>
      <c r="G158" s="293">
        <v>20</v>
      </c>
      <c r="H158" s="294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x14ac:dyDescent="0.3">
      <c r="A159" s="14">
        <v>65</v>
      </c>
      <c r="B159" s="27" t="s">
        <v>1548</v>
      </c>
      <c r="C159" s="14" t="s">
        <v>1549</v>
      </c>
      <c r="D159" s="15"/>
      <c r="E159" s="14" t="s">
        <v>1367</v>
      </c>
      <c r="F159" s="14" t="s">
        <v>1291</v>
      </c>
      <c r="G159" s="293">
        <v>1</v>
      </c>
      <c r="H159" s="294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x14ac:dyDescent="0.3">
      <c r="A160" s="14"/>
      <c r="B160" s="27" t="s">
        <v>1514</v>
      </c>
      <c r="C160" s="14" t="s">
        <v>1515</v>
      </c>
      <c r="D160" s="15"/>
      <c r="E160" s="14" t="s">
        <v>1367</v>
      </c>
      <c r="F160" s="14" t="s">
        <v>98</v>
      </c>
      <c r="G160" s="293">
        <v>1</v>
      </c>
      <c r="H160" s="294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ht="27.6" x14ac:dyDescent="0.3">
      <c r="A161" s="14"/>
      <c r="B161" s="27" t="s">
        <v>1504</v>
      </c>
      <c r="C161" s="25" t="s">
        <v>1505</v>
      </c>
      <c r="D161" s="15"/>
      <c r="E161" s="14" t="s">
        <v>1367</v>
      </c>
      <c r="F161" s="14" t="s">
        <v>98</v>
      </c>
      <c r="G161" s="293">
        <v>15</v>
      </c>
      <c r="H161" s="294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x14ac:dyDescent="0.3">
      <c r="A162" s="14">
        <v>66</v>
      </c>
      <c r="B162" s="27" t="s">
        <v>1289</v>
      </c>
      <c r="C162" s="14" t="s">
        <v>1518</v>
      </c>
      <c r="D162" s="15"/>
      <c r="E162" s="14" t="s">
        <v>1367</v>
      </c>
      <c r="F162" s="14" t="s">
        <v>1291</v>
      </c>
      <c r="G162" s="293">
        <v>2</v>
      </c>
      <c r="H162" s="294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x14ac:dyDescent="0.3">
      <c r="A163" s="14"/>
      <c r="B163" s="27" t="s">
        <v>1508</v>
      </c>
      <c r="C163" s="14" t="s">
        <v>1509</v>
      </c>
      <c r="D163" s="15"/>
      <c r="E163" s="14" t="s">
        <v>1367</v>
      </c>
      <c r="F163" s="14" t="s">
        <v>98</v>
      </c>
      <c r="G163" s="293">
        <v>1</v>
      </c>
      <c r="H163" s="294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27.6" x14ac:dyDescent="0.3">
      <c r="A164" s="14"/>
      <c r="B164" s="27" t="s">
        <v>1519</v>
      </c>
      <c r="C164" s="25" t="s">
        <v>1520</v>
      </c>
      <c r="D164" s="15"/>
      <c r="E164" s="14" t="s">
        <v>1367</v>
      </c>
      <c r="F164" s="14" t="s">
        <v>98</v>
      </c>
      <c r="G164" s="293">
        <v>8</v>
      </c>
      <c r="H164" s="294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x14ac:dyDescent="0.3">
      <c r="A165" s="14"/>
      <c r="B165" s="27" t="s">
        <v>1510</v>
      </c>
      <c r="C165" s="14" t="s">
        <v>1511</v>
      </c>
      <c r="D165" s="15"/>
      <c r="E165" s="14" t="s">
        <v>1367</v>
      </c>
      <c r="F165" s="14" t="s">
        <v>98</v>
      </c>
      <c r="G165" s="293">
        <v>1</v>
      </c>
      <c r="H165" s="294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x14ac:dyDescent="0.3">
      <c r="A166" s="14">
        <v>67</v>
      </c>
      <c r="B166" s="27" t="s">
        <v>1289</v>
      </c>
      <c r="C166" s="14" t="s">
        <v>1518</v>
      </c>
      <c r="D166" s="15"/>
      <c r="E166" s="14" t="s">
        <v>1367</v>
      </c>
      <c r="F166" s="14" t="s">
        <v>1291</v>
      </c>
      <c r="G166" s="293">
        <v>1</v>
      </c>
      <c r="H166" s="294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x14ac:dyDescent="0.3">
      <c r="A167" s="14"/>
      <c r="B167" s="27" t="s">
        <v>1508</v>
      </c>
      <c r="C167" s="14" t="s">
        <v>1509</v>
      </c>
      <c r="D167" s="15"/>
      <c r="E167" s="14" t="s">
        <v>1367</v>
      </c>
      <c r="F167" s="14" t="s">
        <v>98</v>
      </c>
      <c r="G167" s="293">
        <v>1</v>
      </c>
      <c r="H167" s="294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27.6" x14ac:dyDescent="0.3">
      <c r="A168" s="14"/>
      <c r="B168" s="27" t="s">
        <v>1519</v>
      </c>
      <c r="C168" s="25" t="s">
        <v>1520</v>
      </c>
      <c r="D168" s="15"/>
      <c r="E168" s="14" t="s">
        <v>1367</v>
      </c>
      <c r="F168" s="14" t="s">
        <v>98</v>
      </c>
      <c r="G168" s="293">
        <v>5</v>
      </c>
      <c r="H168" s="294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x14ac:dyDescent="0.3">
      <c r="A169" s="14"/>
      <c r="B169" s="27" t="s">
        <v>1510</v>
      </c>
      <c r="C169" s="14" t="s">
        <v>1511</v>
      </c>
      <c r="D169" s="15"/>
      <c r="E169" s="14" t="s">
        <v>1367</v>
      </c>
      <c r="F169" s="14" t="s">
        <v>98</v>
      </c>
      <c r="G169" s="293">
        <v>1</v>
      </c>
      <c r="H169" s="294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x14ac:dyDescent="0.3">
      <c r="A170" s="14">
        <v>68</v>
      </c>
      <c r="B170" s="27" t="s">
        <v>1289</v>
      </c>
      <c r="C170" s="14" t="s">
        <v>1518</v>
      </c>
      <c r="D170" s="15"/>
      <c r="E170" s="14" t="s">
        <v>1367</v>
      </c>
      <c r="F170" s="14" t="s">
        <v>1291</v>
      </c>
      <c r="G170" s="293">
        <v>1</v>
      </c>
      <c r="H170" s="294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x14ac:dyDescent="0.3">
      <c r="A171" s="14"/>
      <c r="B171" s="27" t="s">
        <v>1508</v>
      </c>
      <c r="C171" s="14" t="s">
        <v>1509</v>
      </c>
      <c r="D171" s="15"/>
      <c r="E171" s="14" t="s">
        <v>1367</v>
      </c>
      <c r="F171" s="14" t="s">
        <v>98</v>
      </c>
      <c r="G171" s="293">
        <v>1</v>
      </c>
      <c r="H171" s="294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ht="27.6" x14ac:dyDescent="0.3">
      <c r="A172" s="14"/>
      <c r="B172" s="27" t="s">
        <v>1519</v>
      </c>
      <c r="C172" s="25" t="s">
        <v>1520</v>
      </c>
      <c r="D172" s="15"/>
      <c r="E172" s="14" t="s">
        <v>1367</v>
      </c>
      <c r="F172" s="14" t="s">
        <v>98</v>
      </c>
      <c r="G172" s="293">
        <v>7</v>
      </c>
      <c r="H172" s="294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x14ac:dyDescent="0.3">
      <c r="A173" s="14"/>
      <c r="B173" s="27" t="s">
        <v>1510</v>
      </c>
      <c r="C173" s="14" t="s">
        <v>1511</v>
      </c>
      <c r="D173" s="15"/>
      <c r="E173" s="14" t="s">
        <v>1367</v>
      </c>
      <c r="F173" s="14" t="s">
        <v>98</v>
      </c>
      <c r="G173" s="293">
        <v>1</v>
      </c>
      <c r="H173" s="294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x14ac:dyDescent="0.3">
      <c r="A174" s="14">
        <v>69</v>
      </c>
      <c r="B174" s="27" t="s">
        <v>1289</v>
      </c>
      <c r="C174" s="14" t="s">
        <v>1518</v>
      </c>
      <c r="D174" s="15"/>
      <c r="E174" s="14" t="s">
        <v>1367</v>
      </c>
      <c r="F174" s="14" t="s">
        <v>1291</v>
      </c>
      <c r="G174" s="293">
        <v>1</v>
      </c>
      <c r="H174" s="294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x14ac:dyDescent="0.3">
      <c r="A175" s="14"/>
      <c r="B175" s="27" t="s">
        <v>1533</v>
      </c>
      <c r="C175" s="14" t="s">
        <v>1534</v>
      </c>
      <c r="D175" s="15"/>
      <c r="E175" s="14" t="s">
        <v>1367</v>
      </c>
      <c r="F175" s="14" t="s">
        <v>98</v>
      </c>
      <c r="G175" s="293">
        <v>1</v>
      </c>
      <c r="H175" s="294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ht="27.6" x14ac:dyDescent="0.3">
      <c r="A176" s="14"/>
      <c r="B176" s="27" t="s">
        <v>1504</v>
      </c>
      <c r="C176" s="25" t="s">
        <v>1505</v>
      </c>
      <c r="D176" s="15"/>
      <c r="E176" s="14" t="s">
        <v>1367</v>
      </c>
      <c r="F176" s="14" t="s">
        <v>98</v>
      </c>
      <c r="G176" s="293">
        <v>7</v>
      </c>
      <c r="H176" s="294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x14ac:dyDescent="0.3">
      <c r="A177" s="14">
        <v>70</v>
      </c>
      <c r="B177" s="27" t="s">
        <v>1289</v>
      </c>
      <c r="C177" s="14" t="s">
        <v>1518</v>
      </c>
      <c r="D177" s="15"/>
      <c r="E177" s="14" t="s">
        <v>1367</v>
      </c>
      <c r="F177" s="14" t="s">
        <v>1291</v>
      </c>
      <c r="G177" s="293">
        <v>1</v>
      </c>
      <c r="H177" s="294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x14ac:dyDescent="0.3">
      <c r="A178" s="14"/>
      <c r="B178" s="27" t="s">
        <v>1514</v>
      </c>
      <c r="C178" s="14" t="s">
        <v>1515</v>
      </c>
      <c r="D178" s="15"/>
      <c r="E178" s="14" t="s">
        <v>1367</v>
      </c>
      <c r="F178" s="14" t="s">
        <v>98</v>
      </c>
      <c r="G178" s="293">
        <v>1</v>
      </c>
      <c r="H178" s="294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ht="27.6" x14ac:dyDescent="0.3">
      <c r="A179" s="14"/>
      <c r="B179" s="27" t="s">
        <v>1504</v>
      </c>
      <c r="C179" s="25" t="s">
        <v>1505</v>
      </c>
      <c r="D179" s="15"/>
      <c r="E179" s="14" t="s">
        <v>1367</v>
      </c>
      <c r="F179" s="14" t="s">
        <v>98</v>
      </c>
      <c r="G179" s="293">
        <v>9</v>
      </c>
      <c r="H179" s="294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x14ac:dyDescent="0.3">
      <c r="A180" s="14">
        <v>71</v>
      </c>
      <c r="B180" s="27" t="s">
        <v>1297</v>
      </c>
      <c r="C180" s="14" t="s">
        <v>1521</v>
      </c>
      <c r="D180" s="15"/>
      <c r="E180" s="14" t="s">
        <v>1367</v>
      </c>
      <c r="F180" s="14" t="s">
        <v>1291</v>
      </c>
      <c r="G180" s="293">
        <v>1</v>
      </c>
      <c r="H180" s="294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x14ac:dyDescent="0.3">
      <c r="A181" s="14"/>
      <c r="B181" s="27" t="s">
        <v>1533</v>
      </c>
      <c r="C181" s="14" t="s">
        <v>1534</v>
      </c>
      <c r="D181" s="15"/>
      <c r="E181" s="14" t="s">
        <v>1367</v>
      </c>
      <c r="F181" s="14" t="s">
        <v>98</v>
      </c>
      <c r="G181" s="293">
        <v>1</v>
      </c>
      <c r="H181" s="294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ht="27.6" x14ac:dyDescent="0.3">
      <c r="A182" s="14"/>
      <c r="B182" s="27" t="s">
        <v>1504</v>
      </c>
      <c r="C182" s="25" t="s">
        <v>1505</v>
      </c>
      <c r="D182" s="15"/>
      <c r="E182" s="14" t="s">
        <v>1367</v>
      </c>
      <c r="F182" s="14" t="s">
        <v>98</v>
      </c>
      <c r="G182" s="293">
        <v>4</v>
      </c>
      <c r="H182" s="294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x14ac:dyDescent="0.3">
      <c r="A183" s="14">
        <v>72</v>
      </c>
      <c r="B183" s="27" t="s">
        <v>1297</v>
      </c>
      <c r="C183" s="14" t="s">
        <v>1521</v>
      </c>
      <c r="D183" s="15"/>
      <c r="E183" s="14" t="s">
        <v>1367</v>
      </c>
      <c r="F183" s="14" t="s">
        <v>1291</v>
      </c>
      <c r="G183" s="293">
        <v>1</v>
      </c>
      <c r="H183" s="294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x14ac:dyDescent="0.3">
      <c r="A184" s="14"/>
      <c r="B184" s="27" t="s">
        <v>1536</v>
      </c>
      <c r="C184" s="14" t="s">
        <v>1550</v>
      </c>
      <c r="D184" s="15"/>
      <c r="E184" s="14" t="s">
        <v>1367</v>
      </c>
      <c r="F184" s="14" t="s">
        <v>98</v>
      </c>
      <c r="G184" s="293">
        <v>1</v>
      </c>
      <c r="H184" s="294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ht="27.6" x14ac:dyDescent="0.3">
      <c r="A185" s="14"/>
      <c r="B185" s="27" t="s">
        <v>1551</v>
      </c>
      <c r="C185" s="25" t="s">
        <v>1505</v>
      </c>
      <c r="D185" s="15"/>
      <c r="E185" s="14" t="s">
        <v>1367</v>
      </c>
      <c r="F185" s="14" t="s">
        <v>98</v>
      </c>
      <c r="G185" s="293">
        <v>1</v>
      </c>
      <c r="H185" s="294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x14ac:dyDescent="0.3">
      <c r="A186" s="14"/>
      <c r="B186" s="27" t="s">
        <v>1510</v>
      </c>
      <c r="C186" s="14" t="s">
        <v>1511</v>
      </c>
      <c r="D186" s="15"/>
      <c r="E186" s="14" t="s">
        <v>1367</v>
      </c>
      <c r="F186" s="14" t="s">
        <v>98</v>
      </c>
      <c r="G186" s="293">
        <v>1</v>
      </c>
      <c r="H186" s="294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x14ac:dyDescent="0.3">
      <c r="A187" s="14">
        <v>73</v>
      </c>
      <c r="B187" s="27" t="s">
        <v>1512</v>
      </c>
      <c r="C187" s="14" t="s">
        <v>1513</v>
      </c>
      <c r="D187" s="15"/>
      <c r="E187" s="14" t="s">
        <v>1367</v>
      </c>
      <c r="F187" s="14" t="s">
        <v>1291</v>
      </c>
      <c r="G187" s="293">
        <v>1</v>
      </c>
      <c r="H187" s="294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x14ac:dyDescent="0.3">
      <c r="A188" s="14"/>
      <c r="B188" s="27" t="s">
        <v>1514</v>
      </c>
      <c r="C188" s="14" t="s">
        <v>1515</v>
      </c>
      <c r="D188" s="15"/>
      <c r="E188" s="14" t="s">
        <v>1367</v>
      </c>
      <c r="F188" s="14" t="s">
        <v>98</v>
      </c>
      <c r="G188" s="293">
        <v>1</v>
      </c>
      <c r="H188" s="294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ht="27.6" x14ac:dyDescent="0.3">
      <c r="A189" s="14"/>
      <c r="B189" s="27" t="s">
        <v>1552</v>
      </c>
      <c r="C189" s="25" t="s">
        <v>1553</v>
      </c>
      <c r="D189" s="15"/>
      <c r="E189" s="14" t="s">
        <v>1367</v>
      </c>
      <c r="F189" s="14" t="s">
        <v>98</v>
      </c>
      <c r="G189" s="293">
        <v>1</v>
      </c>
      <c r="H189" s="294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ht="27.6" x14ac:dyDescent="0.3">
      <c r="A190" s="14"/>
      <c r="B190" s="27" t="s">
        <v>1504</v>
      </c>
      <c r="C190" s="25" t="s">
        <v>1505</v>
      </c>
      <c r="D190" s="15"/>
      <c r="E190" s="14" t="s">
        <v>1367</v>
      </c>
      <c r="F190" s="14" t="s">
        <v>98</v>
      </c>
      <c r="G190" s="293">
        <v>18</v>
      </c>
      <c r="H190" s="294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x14ac:dyDescent="0.3">
      <c r="A191" s="14">
        <v>74</v>
      </c>
      <c r="B191" s="27" t="s">
        <v>1289</v>
      </c>
      <c r="C191" s="14" t="s">
        <v>1518</v>
      </c>
      <c r="D191" s="15"/>
      <c r="E191" s="14" t="s">
        <v>1367</v>
      </c>
      <c r="F191" s="14" t="s">
        <v>1291</v>
      </c>
      <c r="G191" s="293">
        <v>1</v>
      </c>
      <c r="H191" s="294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x14ac:dyDescent="0.3">
      <c r="A192" s="14"/>
      <c r="B192" s="27" t="s">
        <v>1514</v>
      </c>
      <c r="C192" s="14" t="s">
        <v>1515</v>
      </c>
      <c r="D192" s="15"/>
      <c r="E192" s="14" t="s">
        <v>1367</v>
      </c>
      <c r="F192" s="14" t="s">
        <v>98</v>
      </c>
      <c r="G192" s="293">
        <v>1</v>
      </c>
      <c r="H192" s="294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ht="27.6" x14ac:dyDescent="0.3">
      <c r="A193" s="14"/>
      <c r="B193" s="27" t="s">
        <v>1504</v>
      </c>
      <c r="C193" s="25" t="s">
        <v>1505</v>
      </c>
      <c r="D193" s="15"/>
      <c r="E193" s="14" t="s">
        <v>1367</v>
      </c>
      <c r="F193" s="14" t="s">
        <v>98</v>
      </c>
      <c r="G193" s="293">
        <v>8</v>
      </c>
      <c r="H193" s="294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x14ac:dyDescent="0.3">
      <c r="A194" s="14"/>
      <c r="B194" s="27" t="s">
        <v>1517</v>
      </c>
      <c r="C194" s="14" t="s">
        <v>1509</v>
      </c>
      <c r="D194" s="15"/>
      <c r="E194" s="14" t="s">
        <v>1367</v>
      </c>
      <c r="F194" s="14" t="s">
        <v>98</v>
      </c>
      <c r="G194" s="293">
        <v>1</v>
      </c>
      <c r="H194" s="294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x14ac:dyDescent="0.3">
      <c r="A195" s="14">
        <v>75</v>
      </c>
      <c r="B195" s="27" t="s">
        <v>1289</v>
      </c>
      <c r="C195" s="14" t="s">
        <v>1518</v>
      </c>
      <c r="D195" s="15"/>
      <c r="E195" s="14" t="s">
        <v>1367</v>
      </c>
      <c r="F195" s="14" t="s">
        <v>1291</v>
      </c>
      <c r="G195" s="293">
        <v>1</v>
      </c>
      <c r="H195" s="294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x14ac:dyDescent="0.3">
      <c r="A196" s="14"/>
      <c r="B196" s="27" t="s">
        <v>1517</v>
      </c>
      <c r="C196" s="14" t="s">
        <v>1509</v>
      </c>
      <c r="D196" s="15"/>
      <c r="E196" s="14" t="s">
        <v>1367</v>
      </c>
      <c r="F196" s="14" t="s">
        <v>98</v>
      </c>
      <c r="G196" s="293">
        <v>1</v>
      </c>
      <c r="H196" s="294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ht="27.6" x14ac:dyDescent="0.3">
      <c r="A197" s="14"/>
      <c r="B197" s="27" t="s">
        <v>1504</v>
      </c>
      <c r="C197" s="25" t="s">
        <v>1505</v>
      </c>
      <c r="D197" s="15"/>
      <c r="E197" s="14" t="s">
        <v>1367</v>
      </c>
      <c r="F197" s="14" t="s">
        <v>98</v>
      </c>
      <c r="G197" s="293">
        <v>9</v>
      </c>
      <c r="H197" s="294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x14ac:dyDescent="0.3">
      <c r="A198" s="14"/>
      <c r="B198" s="27" t="s">
        <v>1510</v>
      </c>
      <c r="C198" s="14" t="s">
        <v>1511</v>
      </c>
      <c r="D198" s="15"/>
      <c r="E198" s="14" t="s">
        <v>1367</v>
      </c>
      <c r="F198" s="14" t="s">
        <v>98</v>
      </c>
      <c r="G198" s="293">
        <v>1</v>
      </c>
      <c r="H198" s="294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x14ac:dyDescent="0.3">
      <c r="A199" s="14">
        <v>76</v>
      </c>
      <c r="B199" s="27" t="s">
        <v>1500</v>
      </c>
      <c r="C199" s="14" t="s">
        <v>1501</v>
      </c>
      <c r="D199" s="15"/>
      <c r="E199" s="14" t="s">
        <v>1367</v>
      </c>
      <c r="F199" s="14" t="s">
        <v>1291</v>
      </c>
      <c r="G199" s="293">
        <v>1</v>
      </c>
      <c r="H199" s="294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x14ac:dyDescent="0.3">
      <c r="A200" s="14"/>
      <c r="B200" s="27" t="s">
        <v>1542</v>
      </c>
      <c r="C200" s="14" t="s">
        <v>1509</v>
      </c>
      <c r="D200" s="15"/>
      <c r="E200" s="14" t="s">
        <v>1367</v>
      </c>
      <c r="F200" s="14" t="s">
        <v>98</v>
      </c>
      <c r="G200" s="293">
        <v>1</v>
      </c>
      <c r="H200" s="294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x14ac:dyDescent="0.3">
      <c r="A201" s="14"/>
      <c r="B201" s="27" t="s">
        <v>1529</v>
      </c>
      <c r="C201" s="14" t="s">
        <v>1509</v>
      </c>
      <c r="D201" s="15"/>
      <c r="E201" s="14" t="s">
        <v>1367</v>
      </c>
      <c r="F201" s="14" t="s">
        <v>98</v>
      </c>
      <c r="G201" s="293">
        <v>1</v>
      </c>
      <c r="H201" s="294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x14ac:dyDescent="0.3">
      <c r="A202" s="14"/>
      <c r="B202" s="27" t="s">
        <v>1537</v>
      </c>
      <c r="C202" s="14" t="s">
        <v>1509</v>
      </c>
      <c r="D202" s="15"/>
      <c r="E202" s="14" t="s">
        <v>1367</v>
      </c>
      <c r="F202" s="14" t="s">
        <v>98</v>
      </c>
      <c r="G202" s="293">
        <v>6</v>
      </c>
      <c r="H202" s="294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x14ac:dyDescent="0.3">
      <c r="A203" s="14"/>
      <c r="B203" s="27" t="s">
        <v>1540</v>
      </c>
      <c r="C203" s="14" t="s">
        <v>1295</v>
      </c>
      <c r="D203" s="15"/>
      <c r="E203" s="14" t="s">
        <v>1367</v>
      </c>
      <c r="F203" s="14" t="s">
        <v>98</v>
      </c>
      <c r="G203" s="293">
        <v>2</v>
      </c>
      <c r="H203" s="294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x14ac:dyDescent="0.3">
      <c r="A204" s="14"/>
      <c r="B204" s="27" t="s">
        <v>1510</v>
      </c>
      <c r="C204" s="14" t="s">
        <v>1511</v>
      </c>
      <c r="D204" s="15"/>
      <c r="E204" s="14" t="s">
        <v>1367</v>
      </c>
      <c r="F204" s="14" t="s">
        <v>98</v>
      </c>
      <c r="G204" s="293">
        <v>1</v>
      </c>
      <c r="H204" s="294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x14ac:dyDescent="0.3">
      <c r="A205" s="14">
        <v>77</v>
      </c>
      <c r="B205" s="27" t="s">
        <v>1500</v>
      </c>
      <c r="C205" s="14" t="s">
        <v>1501</v>
      </c>
      <c r="D205" s="15"/>
      <c r="E205" s="14" t="s">
        <v>1367</v>
      </c>
      <c r="F205" s="14" t="s">
        <v>1291</v>
      </c>
      <c r="G205" s="293">
        <v>1</v>
      </c>
      <c r="H205" s="294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x14ac:dyDescent="0.3">
      <c r="A206" s="14"/>
      <c r="B206" s="27" t="s">
        <v>1528</v>
      </c>
      <c r="C206" s="14" t="s">
        <v>1554</v>
      </c>
      <c r="D206" s="15"/>
      <c r="E206" s="14" t="s">
        <v>1367</v>
      </c>
      <c r="F206" s="14" t="s">
        <v>98</v>
      </c>
      <c r="G206" s="293">
        <v>1</v>
      </c>
      <c r="H206" s="294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x14ac:dyDescent="0.3">
      <c r="A207" s="14"/>
      <c r="B207" s="27" t="s">
        <v>1529</v>
      </c>
      <c r="C207" s="14" t="s">
        <v>1509</v>
      </c>
      <c r="D207" s="15"/>
      <c r="E207" s="14" t="s">
        <v>1367</v>
      </c>
      <c r="F207" s="14" t="s">
        <v>98</v>
      </c>
      <c r="G207" s="293">
        <v>1</v>
      </c>
      <c r="H207" s="294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x14ac:dyDescent="0.3">
      <c r="A208" s="14"/>
      <c r="B208" s="27" t="s">
        <v>1517</v>
      </c>
      <c r="C208" s="14" t="s">
        <v>1509</v>
      </c>
      <c r="D208" s="15"/>
      <c r="E208" s="14" t="s">
        <v>1367</v>
      </c>
      <c r="F208" s="14" t="s">
        <v>98</v>
      </c>
      <c r="G208" s="293">
        <v>2</v>
      </c>
      <c r="H208" s="294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x14ac:dyDescent="0.3">
      <c r="A209" s="14"/>
      <c r="B209" s="27" t="s">
        <v>1537</v>
      </c>
      <c r="C209" s="14" t="s">
        <v>1509</v>
      </c>
      <c r="D209" s="15"/>
      <c r="E209" s="14" t="s">
        <v>1367</v>
      </c>
      <c r="F209" s="14" t="s">
        <v>98</v>
      </c>
      <c r="G209" s="293">
        <v>2</v>
      </c>
      <c r="H209" s="294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x14ac:dyDescent="0.3">
      <c r="A210" s="14"/>
      <c r="B210" s="27" t="s">
        <v>1540</v>
      </c>
      <c r="C210" s="14" t="s">
        <v>1295</v>
      </c>
      <c r="D210" s="15"/>
      <c r="E210" s="14" t="s">
        <v>1367</v>
      </c>
      <c r="F210" s="14" t="s">
        <v>98</v>
      </c>
      <c r="G210" s="293">
        <v>3</v>
      </c>
      <c r="H210" s="294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x14ac:dyDescent="0.3">
      <c r="A211" s="14"/>
      <c r="B211" s="27" t="s">
        <v>1510</v>
      </c>
      <c r="C211" s="14" t="s">
        <v>1511</v>
      </c>
      <c r="D211" s="15"/>
      <c r="E211" s="14" t="s">
        <v>1367</v>
      </c>
      <c r="F211" s="14" t="s">
        <v>98</v>
      </c>
      <c r="G211" s="293">
        <v>1</v>
      </c>
      <c r="H211" s="294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x14ac:dyDescent="0.3">
      <c r="A212" s="14">
        <v>78</v>
      </c>
      <c r="B212" s="27" t="s">
        <v>1297</v>
      </c>
      <c r="C212" s="14" t="s">
        <v>1521</v>
      </c>
      <c r="D212" s="15"/>
      <c r="E212" s="14" t="s">
        <v>1367</v>
      </c>
      <c r="F212" s="14" t="s">
        <v>1291</v>
      </c>
      <c r="G212" s="293">
        <v>1</v>
      </c>
      <c r="H212" s="294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x14ac:dyDescent="0.3">
      <c r="A213" s="14"/>
      <c r="B213" s="27" t="s">
        <v>1502</v>
      </c>
      <c r="C213" s="14" t="s">
        <v>1503</v>
      </c>
      <c r="D213" s="15"/>
      <c r="E213" s="14" t="s">
        <v>1367</v>
      </c>
      <c r="F213" s="14" t="s">
        <v>98</v>
      </c>
      <c r="G213" s="293">
        <v>1</v>
      </c>
      <c r="H213" s="294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x14ac:dyDescent="0.3">
      <c r="A214" s="14"/>
      <c r="B214" s="27" t="s">
        <v>1508</v>
      </c>
      <c r="C214" s="14" t="s">
        <v>1509</v>
      </c>
      <c r="D214" s="15"/>
      <c r="E214" s="14" t="s">
        <v>1367</v>
      </c>
      <c r="F214" s="14" t="s">
        <v>98</v>
      </c>
      <c r="G214" s="293">
        <v>1</v>
      </c>
      <c r="H214" s="294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x14ac:dyDescent="0.3">
      <c r="A215" s="14"/>
      <c r="B215" s="27" t="s">
        <v>1523</v>
      </c>
      <c r="C215" s="14" t="s">
        <v>1295</v>
      </c>
      <c r="D215" s="15"/>
      <c r="E215" s="14" t="s">
        <v>1367</v>
      </c>
      <c r="F215" s="14" t="s">
        <v>98</v>
      </c>
      <c r="G215" s="293">
        <v>1</v>
      </c>
      <c r="H215" s="294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ht="27.6" x14ac:dyDescent="0.3">
      <c r="A216" s="14"/>
      <c r="B216" s="27" t="s">
        <v>1519</v>
      </c>
      <c r="C216" s="25" t="s">
        <v>1520</v>
      </c>
      <c r="D216" s="15"/>
      <c r="E216" s="14" t="s">
        <v>1367</v>
      </c>
      <c r="F216" s="14" t="s">
        <v>98</v>
      </c>
      <c r="G216" s="293">
        <v>2</v>
      </c>
      <c r="H216" s="294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x14ac:dyDescent="0.3">
      <c r="A217" s="14"/>
      <c r="B217" s="27" t="s">
        <v>1522</v>
      </c>
      <c r="C217" s="14" t="s">
        <v>1509</v>
      </c>
      <c r="D217" s="15"/>
      <c r="E217" s="14" t="s">
        <v>1367</v>
      </c>
      <c r="F217" s="14" t="s">
        <v>98</v>
      </c>
      <c r="G217" s="293">
        <v>1</v>
      </c>
      <c r="H217" s="294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x14ac:dyDescent="0.3">
      <c r="A218" s="14"/>
      <c r="B218" s="27" t="s">
        <v>1537</v>
      </c>
      <c r="C218" s="14" t="s">
        <v>1509</v>
      </c>
      <c r="D218" s="15"/>
      <c r="E218" s="14" t="s">
        <v>1367</v>
      </c>
      <c r="F218" s="14" t="s">
        <v>98</v>
      </c>
      <c r="G218" s="293">
        <v>1</v>
      </c>
      <c r="H218" s="294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x14ac:dyDescent="0.3">
      <c r="A219" s="14">
        <v>79</v>
      </c>
      <c r="B219" s="27" t="s">
        <v>1289</v>
      </c>
      <c r="C219" s="14" t="s">
        <v>1518</v>
      </c>
      <c r="D219" s="15"/>
      <c r="E219" s="14" t="s">
        <v>1367</v>
      </c>
      <c r="F219" s="14" t="s">
        <v>1291</v>
      </c>
      <c r="G219" s="293">
        <v>1</v>
      </c>
      <c r="H219" s="294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x14ac:dyDescent="0.3">
      <c r="A220" s="14"/>
      <c r="B220" s="27" t="s">
        <v>1533</v>
      </c>
      <c r="C220" s="14" t="s">
        <v>1534</v>
      </c>
      <c r="D220" s="15"/>
      <c r="E220" s="14" t="s">
        <v>1367</v>
      </c>
      <c r="F220" s="14" t="s">
        <v>98</v>
      </c>
      <c r="G220" s="293">
        <v>1</v>
      </c>
      <c r="H220" s="294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x14ac:dyDescent="0.3">
      <c r="A221" s="14"/>
      <c r="B221" s="27" t="s">
        <v>1537</v>
      </c>
      <c r="C221" s="14" t="s">
        <v>1509</v>
      </c>
      <c r="D221" s="15"/>
      <c r="E221" s="14" t="s">
        <v>1367</v>
      </c>
      <c r="F221" s="14" t="s">
        <v>98</v>
      </c>
      <c r="G221" s="293">
        <v>1</v>
      </c>
      <c r="H221" s="294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x14ac:dyDescent="0.3">
      <c r="A222" s="14"/>
      <c r="B222" s="27" t="s">
        <v>1523</v>
      </c>
      <c r="C222" s="14" t="s">
        <v>1295</v>
      </c>
      <c r="D222" s="15"/>
      <c r="E222" s="14" t="s">
        <v>1367</v>
      </c>
      <c r="F222" s="14" t="s">
        <v>98</v>
      </c>
      <c r="G222" s="293">
        <v>8</v>
      </c>
      <c r="H222" s="294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x14ac:dyDescent="0.3">
      <c r="A223" s="14">
        <v>80</v>
      </c>
      <c r="B223" s="27" t="s">
        <v>1500</v>
      </c>
      <c r="C223" s="14" t="s">
        <v>1501</v>
      </c>
      <c r="D223" s="15"/>
      <c r="E223" s="14" t="s">
        <v>1367</v>
      </c>
      <c r="F223" s="14" t="s">
        <v>1291</v>
      </c>
      <c r="G223" s="293">
        <v>1</v>
      </c>
      <c r="H223" s="294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x14ac:dyDescent="0.3">
      <c r="A224" s="14"/>
      <c r="B224" s="27" t="s">
        <v>1528</v>
      </c>
      <c r="C224" s="14" t="s">
        <v>1509</v>
      </c>
      <c r="D224" s="15"/>
      <c r="E224" s="14" t="s">
        <v>1367</v>
      </c>
      <c r="F224" s="14" t="s">
        <v>98</v>
      </c>
      <c r="G224" s="293">
        <v>1</v>
      </c>
      <c r="H224" s="294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x14ac:dyDescent="0.3">
      <c r="A225" s="14"/>
      <c r="B225" s="27" t="s">
        <v>1541</v>
      </c>
      <c r="C225" s="14" t="s">
        <v>1509</v>
      </c>
      <c r="D225" s="15"/>
      <c r="E225" s="14" t="s">
        <v>1367</v>
      </c>
      <c r="F225" s="14" t="s">
        <v>98</v>
      </c>
      <c r="G225" s="293">
        <v>1</v>
      </c>
      <c r="H225" s="294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x14ac:dyDescent="0.3">
      <c r="A226" s="14"/>
      <c r="B226" s="27" t="s">
        <v>1542</v>
      </c>
      <c r="C226" s="14" t="s">
        <v>1509</v>
      </c>
      <c r="D226" s="15"/>
      <c r="E226" s="14" t="s">
        <v>1367</v>
      </c>
      <c r="F226" s="14" t="s">
        <v>98</v>
      </c>
      <c r="G226" s="293">
        <v>1</v>
      </c>
      <c r="H226" s="294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x14ac:dyDescent="0.3">
      <c r="A227" s="14"/>
      <c r="B227" s="27" t="s">
        <v>1537</v>
      </c>
      <c r="C227" s="14" t="s">
        <v>1509</v>
      </c>
      <c r="D227" s="15"/>
      <c r="E227" s="14" t="s">
        <v>1367</v>
      </c>
      <c r="F227" s="14" t="s">
        <v>98</v>
      </c>
      <c r="G227" s="293">
        <v>6</v>
      </c>
      <c r="H227" s="294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x14ac:dyDescent="0.3">
      <c r="A228" s="14"/>
      <c r="B228" s="27" t="s">
        <v>1510</v>
      </c>
      <c r="C228" s="14" t="s">
        <v>1511</v>
      </c>
      <c r="D228" s="15"/>
      <c r="E228" s="14" t="s">
        <v>1367</v>
      </c>
      <c r="F228" s="14" t="s">
        <v>98</v>
      </c>
      <c r="G228" s="293">
        <v>1</v>
      </c>
      <c r="H228" s="294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x14ac:dyDescent="0.3">
      <c r="A229" s="14">
        <v>81</v>
      </c>
      <c r="B229" s="27" t="s">
        <v>1297</v>
      </c>
      <c r="C229" s="14" t="s">
        <v>1521</v>
      </c>
      <c r="D229" s="15"/>
      <c r="E229" s="14" t="s">
        <v>1367</v>
      </c>
      <c r="F229" s="14" t="s">
        <v>1291</v>
      </c>
      <c r="G229" s="293">
        <v>1</v>
      </c>
      <c r="H229" s="294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x14ac:dyDescent="0.3">
      <c r="A230" s="14"/>
      <c r="B230" s="27" t="s">
        <v>1508</v>
      </c>
      <c r="C230" s="14" t="s">
        <v>1509</v>
      </c>
      <c r="D230" s="15"/>
      <c r="E230" s="14" t="s">
        <v>1367</v>
      </c>
      <c r="F230" s="14" t="s">
        <v>98</v>
      </c>
      <c r="G230" s="293">
        <v>1</v>
      </c>
      <c r="H230" s="294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x14ac:dyDescent="0.3">
      <c r="A231" s="14"/>
      <c r="B231" s="27" t="s">
        <v>1537</v>
      </c>
      <c r="C231" s="14" t="s">
        <v>1509</v>
      </c>
      <c r="D231" s="15"/>
      <c r="E231" s="14" t="s">
        <v>1367</v>
      </c>
      <c r="F231" s="14" t="s">
        <v>98</v>
      </c>
      <c r="G231" s="293">
        <v>3</v>
      </c>
      <c r="H231" s="294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x14ac:dyDescent="0.3">
      <c r="A232" s="14"/>
      <c r="B232" s="27" t="s">
        <v>1510</v>
      </c>
      <c r="C232" s="14" t="s">
        <v>1511</v>
      </c>
      <c r="D232" s="15"/>
      <c r="E232" s="14" t="s">
        <v>1367</v>
      </c>
      <c r="F232" s="14" t="s">
        <v>98</v>
      </c>
      <c r="G232" s="293">
        <v>1</v>
      </c>
      <c r="H232" s="294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x14ac:dyDescent="0.3">
      <c r="A233" s="14">
        <v>82</v>
      </c>
      <c r="B233" s="27" t="s">
        <v>1297</v>
      </c>
      <c r="C233" s="14" t="s">
        <v>1521</v>
      </c>
      <c r="D233" s="15"/>
      <c r="E233" s="14" t="s">
        <v>1367</v>
      </c>
      <c r="F233" s="14" t="s">
        <v>1291</v>
      </c>
      <c r="G233" s="293">
        <v>1</v>
      </c>
      <c r="H233" s="294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x14ac:dyDescent="0.3">
      <c r="A234" s="14"/>
      <c r="B234" s="27" t="s">
        <v>1555</v>
      </c>
      <c r="C234" s="14" t="s">
        <v>1556</v>
      </c>
      <c r="D234" s="15"/>
      <c r="E234" s="14" t="s">
        <v>1367</v>
      </c>
      <c r="F234" s="14" t="s">
        <v>98</v>
      </c>
      <c r="G234" s="293">
        <v>1</v>
      </c>
      <c r="H234" s="294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x14ac:dyDescent="0.3">
      <c r="A235" s="14"/>
      <c r="B235" s="27" t="s">
        <v>1541</v>
      </c>
      <c r="C235" s="14" t="s">
        <v>1509</v>
      </c>
      <c r="D235" s="15"/>
      <c r="E235" s="14" t="s">
        <v>1367</v>
      </c>
      <c r="F235" s="14" t="s">
        <v>98</v>
      </c>
      <c r="G235" s="293">
        <v>2</v>
      </c>
      <c r="H235" s="294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x14ac:dyDescent="0.3">
      <c r="A236" s="14"/>
      <c r="B236" s="27" t="s">
        <v>1523</v>
      </c>
      <c r="C236" s="14" t="s">
        <v>1295</v>
      </c>
      <c r="D236" s="15"/>
      <c r="E236" s="14" t="s">
        <v>1367</v>
      </c>
      <c r="F236" s="14" t="s">
        <v>98</v>
      </c>
      <c r="G236" s="293">
        <v>2</v>
      </c>
      <c r="H236" s="294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x14ac:dyDescent="0.3">
      <c r="A237" s="14">
        <v>83</v>
      </c>
      <c r="B237" s="27" t="s">
        <v>1297</v>
      </c>
      <c r="C237" s="14" t="s">
        <v>1521</v>
      </c>
      <c r="D237" s="15"/>
      <c r="E237" s="14" t="s">
        <v>1367</v>
      </c>
      <c r="F237" s="14" t="s">
        <v>1291</v>
      </c>
      <c r="G237" s="293">
        <v>1</v>
      </c>
      <c r="H237" s="294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x14ac:dyDescent="0.3">
      <c r="A238" s="14"/>
      <c r="B238" s="27" t="s">
        <v>1555</v>
      </c>
      <c r="C238" s="14" t="s">
        <v>1556</v>
      </c>
      <c r="D238" s="15"/>
      <c r="E238" s="14" t="s">
        <v>1367</v>
      </c>
      <c r="F238" s="14" t="s">
        <v>98</v>
      </c>
      <c r="G238" s="293">
        <v>1</v>
      </c>
      <c r="H238" s="294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x14ac:dyDescent="0.3">
      <c r="A239" s="14"/>
      <c r="B239" s="27" t="s">
        <v>1541</v>
      </c>
      <c r="C239" s="14" t="s">
        <v>1509</v>
      </c>
      <c r="D239" s="15"/>
      <c r="E239" s="14" t="s">
        <v>1367</v>
      </c>
      <c r="F239" s="14" t="s">
        <v>98</v>
      </c>
      <c r="G239" s="293">
        <v>2</v>
      </c>
      <c r="H239" s="294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x14ac:dyDescent="0.3">
      <c r="A240" s="14">
        <v>84</v>
      </c>
      <c r="B240" s="27" t="s">
        <v>1524</v>
      </c>
      <c r="C240" s="14" t="s">
        <v>1535</v>
      </c>
      <c r="D240" s="15"/>
      <c r="E240" s="14" t="s">
        <v>1367</v>
      </c>
      <c r="F240" s="14" t="s">
        <v>1291</v>
      </c>
      <c r="G240" s="293">
        <v>1</v>
      </c>
      <c r="H240" s="294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x14ac:dyDescent="0.3">
      <c r="A241" s="14"/>
      <c r="B241" s="27" t="s">
        <v>1557</v>
      </c>
      <c r="C241" s="14" t="s">
        <v>1509</v>
      </c>
      <c r="D241" s="15"/>
      <c r="E241" s="14" t="s">
        <v>1367</v>
      </c>
      <c r="F241" s="14" t="s">
        <v>98</v>
      </c>
      <c r="G241" s="293">
        <v>1</v>
      </c>
      <c r="H241" s="294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x14ac:dyDescent="0.3">
      <c r="A242" s="14"/>
      <c r="B242" s="27" t="s">
        <v>1541</v>
      </c>
      <c r="C242" s="14" t="s">
        <v>1509</v>
      </c>
      <c r="D242" s="15"/>
      <c r="E242" s="14" t="s">
        <v>1367</v>
      </c>
      <c r="F242" s="14" t="s">
        <v>98</v>
      </c>
      <c r="G242" s="293">
        <v>7</v>
      </c>
      <c r="H242" s="294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x14ac:dyDescent="0.3">
      <c r="A243" s="14"/>
      <c r="B243" s="27" t="s">
        <v>1529</v>
      </c>
      <c r="C243" s="14" t="s">
        <v>1509</v>
      </c>
      <c r="D243" s="15"/>
      <c r="E243" s="14" t="s">
        <v>1367</v>
      </c>
      <c r="F243" s="14" t="s">
        <v>98</v>
      </c>
      <c r="G243" s="293">
        <v>1</v>
      </c>
      <c r="H243" s="294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x14ac:dyDescent="0.3">
      <c r="A244" s="14"/>
      <c r="B244" s="27" t="s">
        <v>1537</v>
      </c>
      <c r="C244" s="14" t="s">
        <v>1509</v>
      </c>
      <c r="D244" s="15"/>
      <c r="E244" s="14" t="s">
        <v>1367</v>
      </c>
      <c r="F244" s="14" t="s">
        <v>98</v>
      </c>
      <c r="G244" s="293">
        <v>10</v>
      </c>
      <c r="H244" s="294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x14ac:dyDescent="0.3">
      <c r="A245" s="14"/>
      <c r="B245" s="27" t="s">
        <v>1510</v>
      </c>
      <c r="C245" s="14" t="s">
        <v>1511</v>
      </c>
      <c r="D245" s="15"/>
      <c r="E245" s="14" t="s">
        <v>1367</v>
      </c>
      <c r="F245" s="14" t="s">
        <v>98</v>
      </c>
      <c r="G245" s="293">
        <v>1</v>
      </c>
      <c r="H245" s="294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x14ac:dyDescent="0.3">
      <c r="A246" s="14">
        <v>85</v>
      </c>
      <c r="B246" s="27" t="s">
        <v>1506</v>
      </c>
      <c r="C246" s="14" t="s">
        <v>1507</v>
      </c>
      <c r="D246" s="15"/>
      <c r="E246" s="14" t="s">
        <v>1367</v>
      </c>
      <c r="F246" s="14" t="s">
        <v>1291</v>
      </c>
      <c r="G246" s="293">
        <v>1</v>
      </c>
      <c r="H246" s="294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x14ac:dyDescent="0.3">
      <c r="A247" s="14"/>
      <c r="B247" s="27" t="s">
        <v>1558</v>
      </c>
      <c r="C247" s="14" t="s">
        <v>1554</v>
      </c>
      <c r="D247" s="15"/>
      <c r="E247" s="14" t="s">
        <v>1367</v>
      </c>
      <c r="F247" s="14" t="s">
        <v>98</v>
      </c>
      <c r="G247" s="293">
        <v>1</v>
      </c>
      <c r="H247" s="294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x14ac:dyDescent="0.3">
      <c r="A248" s="14"/>
      <c r="B248" s="27" t="s">
        <v>1559</v>
      </c>
      <c r="C248" s="14" t="s">
        <v>1554</v>
      </c>
      <c r="D248" s="15"/>
      <c r="E248" s="14" t="s">
        <v>1367</v>
      </c>
      <c r="F248" s="14" t="s">
        <v>98</v>
      </c>
      <c r="G248" s="293">
        <v>1</v>
      </c>
      <c r="H248" s="294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x14ac:dyDescent="0.3">
      <c r="A249" s="14"/>
      <c r="B249" s="27" t="s">
        <v>1517</v>
      </c>
      <c r="C249" s="14" t="s">
        <v>1509</v>
      </c>
      <c r="D249" s="15"/>
      <c r="E249" s="14" t="s">
        <v>1367</v>
      </c>
      <c r="F249" s="14" t="s">
        <v>98</v>
      </c>
      <c r="G249" s="293">
        <v>1</v>
      </c>
      <c r="H249" s="294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x14ac:dyDescent="0.3">
      <c r="A250" s="14"/>
      <c r="B250" s="27" t="s">
        <v>1537</v>
      </c>
      <c r="C250" s="14" t="s">
        <v>1509</v>
      </c>
      <c r="D250" s="15"/>
      <c r="E250" s="14" t="s">
        <v>1367</v>
      </c>
      <c r="F250" s="14" t="s">
        <v>98</v>
      </c>
      <c r="G250" s="293">
        <v>7</v>
      </c>
      <c r="H250" s="294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x14ac:dyDescent="0.3">
      <c r="A251" s="14">
        <v>86</v>
      </c>
      <c r="B251" s="27" t="s">
        <v>1548</v>
      </c>
      <c r="C251" s="14" t="s">
        <v>1549</v>
      </c>
      <c r="D251" s="15"/>
      <c r="E251" s="14" t="s">
        <v>1367</v>
      </c>
      <c r="F251" s="14" t="s">
        <v>1291</v>
      </c>
      <c r="G251" s="293"/>
      <c r="H251" s="294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x14ac:dyDescent="0.3">
      <c r="A252" s="14"/>
      <c r="B252" s="27" t="s">
        <v>1502</v>
      </c>
      <c r="C252" s="14" t="s">
        <v>1503</v>
      </c>
      <c r="D252" s="15"/>
      <c r="E252" s="14" t="s">
        <v>1367</v>
      </c>
      <c r="F252" s="14" t="s">
        <v>98</v>
      </c>
      <c r="G252" s="293"/>
      <c r="H252" s="294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x14ac:dyDescent="0.3">
      <c r="A253" s="14"/>
      <c r="B253" s="27" t="s">
        <v>1522</v>
      </c>
      <c r="C253" s="14" t="s">
        <v>1509</v>
      </c>
      <c r="D253" s="15"/>
      <c r="E253" s="14" t="s">
        <v>1367</v>
      </c>
      <c r="F253" s="14" t="s">
        <v>98</v>
      </c>
      <c r="G253" s="293"/>
      <c r="H253" s="294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x14ac:dyDescent="0.3">
      <c r="A254" s="14"/>
      <c r="B254" s="27" t="s">
        <v>1517</v>
      </c>
      <c r="C254" s="14" t="s">
        <v>1509</v>
      </c>
      <c r="D254" s="15"/>
      <c r="E254" s="14" t="s">
        <v>1367</v>
      </c>
      <c r="F254" s="14" t="s">
        <v>98</v>
      </c>
      <c r="G254" s="293"/>
      <c r="H254" s="294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27.6" x14ac:dyDescent="0.3">
      <c r="A255" s="14"/>
      <c r="B255" s="27" t="s">
        <v>1519</v>
      </c>
      <c r="C255" s="25" t="s">
        <v>1520</v>
      </c>
      <c r="D255" s="15"/>
      <c r="E255" s="14" t="s">
        <v>1367</v>
      </c>
      <c r="F255" s="14" t="s">
        <v>98</v>
      </c>
      <c r="G255" s="293"/>
      <c r="H255" s="294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x14ac:dyDescent="0.3">
      <c r="A256" s="14">
        <v>87</v>
      </c>
      <c r="B256" s="27" t="s">
        <v>1548</v>
      </c>
      <c r="C256" s="14" t="s">
        <v>1549</v>
      </c>
      <c r="D256" s="15"/>
      <c r="E256" s="14" t="s">
        <v>1367</v>
      </c>
      <c r="F256" s="14" t="s">
        <v>1291</v>
      </c>
      <c r="G256" s="293">
        <v>1</v>
      </c>
      <c r="H256" s="294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ht="27.6" x14ac:dyDescent="0.3">
      <c r="A257" s="14"/>
      <c r="B257" s="27" t="s">
        <v>1519</v>
      </c>
      <c r="C257" s="25" t="s">
        <v>1520</v>
      </c>
      <c r="D257" s="15"/>
      <c r="E257" s="14" t="s">
        <v>1367</v>
      </c>
      <c r="F257" s="14" t="s">
        <v>98</v>
      </c>
      <c r="G257" s="293">
        <v>1</v>
      </c>
      <c r="H257" s="294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x14ac:dyDescent="0.3">
      <c r="A258" s="14"/>
      <c r="B258" s="27" t="s">
        <v>1560</v>
      </c>
      <c r="C258" s="14" t="s">
        <v>1295</v>
      </c>
      <c r="D258" s="15"/>
      <c r="E258" s="14" t="s">
        <v>1367</v>
      </c>
      <c r="F258" s="14" t="s">
        <v>98</v>
      </c>
      <c r="G258" s="293">
        <v>3</v>
      </c>
      <c r="H258" s="294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x14ac:dyDescent="0.3">
      <c r="A259" s="14">
        <v>88</v>
      </c>
      <c r="B259" s="27" t="s">
        <v>1548</v>
      </c>
      <c r="C259" s="14" t="s">
        <v>1549</v>
      </c>
      <c r="D259" s="15"/>
      <c r="E259" s="14" t="s">
        <v>1367</v>
      </c>
      <c r="F259" s="14" t="s">
        <v>1291</v>
      </c>
      <c r="G259" s="293">
        <v>1</v>
      </c>
      <c r="H259" s="294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ht="27.6" x14ac:dyDescent="0.3">
      <c r="A260" s="14"/>
      <c r="B260" s="27" t="s">
        <v>1519</v>
      </c>
      <c r="C260" s="25" t="s">
        <v>1520</v>
      </c>
      <c r="D260" s="15"/>
      <c r="E260" s="14" t="s">
        <v>1367</v>
      </c>
      <c r="F260" s="14" t="s">
        <v>98</v>
      </c>
      <c r="G260" s="293">
        <v>1</v>
      </c>
      <c r="H260" s="294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x14ac:dyDescent="0.3">
      <c r="A261" s="14"/>
      <c r="B261" s="27" t="s">
        <v>1560</v>
      </c>
      <c r="C261" s="14" t="s">
        <v>1295</v>
      </c>
      <c r="D261" s="15"/>
      <c r="E261" s="14" t="s">
        <v>1367</v>
      </c>
      <c r="F261" s="14" t="s">
        <v>98</v>
      </c>
      <c r="G261" s="293">
        <v>4</v>
      </c>
      <c r="H261" s="294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x14ac:dyDescent="0.3">
      <c r="A262" s="14">
        <v>89</v>
      </c>
      <c r="B262" s="27" t="s">
        <v>1297</v>
      </c>
      <c r="C262" s="14" t="s">
        <v>1521</v>
      </c>
      <c r="D262" s="15"/>
      <c r="E262" s="14" t="s">
        <v>1367</v>
      </c>
      <c r="F262" s="14" t="s">
        <v>1291</v>
      </c>
      <c r="G262" s="293">
        <v>1</v>
      </c>
      <c r="H262" s="294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x14ac:dyDescent="0.3">
      <c r="A263" s="14"/>
      <c r="B263" s="27" t="s">
        <v>1536</v>
      </c>
      <c r="C263" s="14" t="s">
        <v>1509</v>
      </c>
      <c r="D263" s="15"/>
      <c r="E263" s="14" t="s">
        <v>1367</v>
      </c>
      <c r="F263" s="14" t="s">
        <v>98</v>
      </c>
      <c r="G263" s="293">
        <v>1</v>
      </c>
      <c r="H263" s="294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x14ac:dyDescent="0.3">
      <c r="A264" s="14"/>
      <c r="B264" s="27" t="s">
        <v>1541</v>
      </c>
      <c r="C264" s="14" t="s">
        <v>1509</v>
      </c>
      <c r="D264" s="15"/>
      <c r="E264" s="14" t="s">
        <v>1367</v>
      </c>
      <c r="F264" s="14" t="s">
        <v>98</v>
      </c>
      <c r="G264" s="293">
        <v>2</v>
      </c>
      <c r="H264" s="294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x14ac:dyDescent="0.3">
      <c r="A265" s="14">
        <v>90</v>
      </c>
      <c r="B265" s="27" t="s">
        <v>1524</v>
      </c>
      <c r="C265" s="14" t="s">
        <v>1535</v>
      </c>
      <c r="D265" s="15"/>
      <c r="E265" s="14" t="s">
        <v>1367</v>
      </c>
      <c r="F265" s="14" t="s">
        <v>1291</v>
      </c>
      <c r="G265" s="293">
        <v>1</v>
      </c>
      <c r="H265" s="294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x14ac:dyDescent="0.3">
      <c r="A266" s="14"/>
      <c r="B266" s="27" t="s">
        <v>1557</v>
      </c>
      <c r="C266" s="14" t="s">
        <v>1509</v>
      </c>
      <c r="D266" s="15"/>
      <c r="E266" s="14" t="s">
        <v>1367</v>
      </c>
      <c r="F266" s="14" t="s">
        <v>98</v>
      </c>
      <c r="G266" s="293">
        <v>1</v>
      </c>
      <c r="H266" s="294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x14ac:dyDescent="0.3">
      <c r="A267" s="14"/>
      <c r="B267" s="27" t="s">
        <v>1541</v>
      </c>
      <c r="C267" s="14" t="s">
        <v>1509</v>
      </c>
      <c r="D267" s="15"/>
      <c r="E267" s="14" t="s">
        <v>1367</v>
      </c>
      <c r="F267" s="14" t="s">
        <v>98</v>
      </c>
      <c r="G267" s="293">
        <v>7</v>
      </c>
      <c r="H267" s="294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x14ac:dyDescent="0.3">
      <c r="A268" s="14"/>
      <c r="B268" s="27" t="s">
        <v>1529</v>
      </c>
      <c r="C268" s="14" t="s">
        <v>1509</v>
      </c>
      <c r="D268" s="15"/>
      <c r="E268" s="14" t="s">
        <v>1367</v>
      </c>
      <c r="F268" s="14" t="s">
        <v>98</v>
      </c>
      <c r="G268" s="293">
        <v>1</v>
      </c>
      <c r="H268" s="294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x14ac:dyDescent="0.3">
      <c r="A269" s="14"/>
      <c r="B269" s="27" t="s">
        <v>1537</v>
      </c>
      <c r="C269" s="14" t="s">
        <v>1509</v>
      </c>
      <c r="D269" s="15"/>
      <c r="E269" s="14" t="s">
        <v>1367</v>
      </c>
      <c r="F269" s="14" t="s">
        <v>98</v>
      </c>
      <c r="G269" s="293">
        <v>10</v>
      </c>
      <c r="H269" s="294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x14ac:dyDescent="0.3">
      <c r="A270" s="14">
        <v>91</v>
      </c>
      <c r="B270" s="27" t="s">
        <v>1297</v>
      </c>
      <c r="C270" s="14" t="s">
        <v>1521</v>
      </c>
      <c r="D270" s="15"/>
      <c r="E270" s="14" t="s">
        <v>1367</v>
      </c>
      <c r="F270" s="14" t="s">
        <v>1291</v>
      </c>
      <c r="G270" s="293">
        <v>1</v>
      </c>
      <c r="H270" s="294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ht="27.6" x14ac:dyDescent="0.3">
      <c r="A271" s="14"/>
      <c r="B271" s="27" t="s">
        <v>1531</v>
      </c>
      <c r="C271" s="25" t="s">
        <v>1532</v>
      </c>
      <c r="D271" s="15"/>
      <c r="E271" s="14" t="s">
        <v>1367</v>
      </c>
      <c r="F271" s="14" t="s">
        <v>98</v>
      </c>
      <c r="G271" s="293">
        <v>2</v>
      </c>
      <c r="H271" s="294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x14ac:dyDescent="0.3">
      <c r="A272" s="14"/>
      <c r="B272" s="27" t="s">
        <v>1559</v>
      </c>
      <c r="C272" s="14" t="s">
        <v>1554</v>
      </c>
      <c r="D272" s="15"/>
      <c r="E272" s="14" t="s">
        <v>1367</v>
      </c>
      <c r="F272" s="14" t="s">
        <v>98</v>
      </c>
      <c r="G272" s="293">
        <v>1</v>
      </c>
      <c r="H272" s="294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x14ac:dyDescent="0.3">
      <c r="A273" s="14"/>
      <c r="B273" s="27" t="s">
        <v>1517</v>
      </c>
      <c r="C273" s="14" t="s">
        <v>1509</v>
      </c>
      <c r="D273" s="15"/>
      <c r="E273" s="14" t="s">
        <v>1367</v>
      </c>
      <c r="F273" s="14" t="s">
        <v>98</v>
      </c>
      <c r="G273" s="293">
        <v>1</v>
      </c>
      <c r="H273" s="294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x14ac:dyDescent="0.3">
      <c r="A274" s="14"/>
      <c r="B274" s="27" t="s">
        <v>1537</v>
      </c>
      <c r="C274" s="14" t="s">
        <v>1509</v>
      </c>
      <c r="D274" s="15"/>
      <c r="E274" s="14" t="s">
        <v>1367</v>
      </c>
      <c r="F274" s="14" t="s">
        <v>98</v>
      </c>
      <c r="G274" s="293">
        <v>7</v>
      </c>
      <c r="H274" s="294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x14ac:dyDescent="0.3">
      <c r="A275" s="14">
        <v>92</v>
      </c>
      <c r="B275" s="27" t="s">
        <v>1500</v>
      </c>
      <c r="C275" s="14" t="s">
        <v>1501</v>
      </c>
      <c r="D275" s="15"/>
      <c r="E275" s="14" t="s">
        <v>1367</v>
      </c>
      <c r="F275" s="14" t="s">
        <v>1291</v>
      </c>
      <c r="G275" s="293">
        <v>1</v>
      </c>
      <c r="H275" s="294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x14ac:dyDescent="0.3">
      <c r="A276" s="14"/>
      <c r="B276" s="27" t="s">
        <v>1542</v>
      </c>
      <c r="C276" s="14" t="s">
        <v>1509</v>
      </c>
      <c r="D276" s="15"/>
      <c r="E276" s="14" t="s">
        <v>1367</v>
      </c>
      <c r="F276" s="14" t="s">
        <v>98</v>
      </c>
      <c r="G276" s="293">
        <v>1</v>
      </c>
      <c r="H276" s="294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x14ac:dyDescent="0.3">
      <c r="A277" s="14"/>
      <c r="B277" s="27" t="s">
        <v>1529</v>
      </c>
      <c r="C277" s="14" t="s">
        <v>1509</v>
      </c>
      <c r="D277" s="15"/>
      <c r="E277" s="14" t="s">
        <v>1367</v>
      </c>
      <c r="F277" s="14" t="s">
        <v>98</v>
      </c>
      <c r="G277" s="293">
        <v>1</v>
      </c>
      <c r="H277" s="294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x14ac:dyDescent="0.3">
      <c r="A278" s="14"/>
      <c r="B278" s="27" t="s">
        <v>1537</v>
      </c>
      <c r="C278" s="14" t="s">
        <v>1509</v>
      </c>
      <c r="D278" s="15"/>
      <c r="E278" s="14" t="s">
        <v>1367</v>
      </c>
      <c r="F278" s="14" t="s">
        <v>98</v>
      </c>
      <c r="G278" s="293">
        <v>4</v>
      </c>
      <c r="H278" s="294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x14ac:dyDescent="0.3">
      <c r="A279" s="14"/>
      <c r="B279" s="27" t="s">
        <v>1540</v>
      </c>
      <c r="C279" s="14" t="s">
        <v>1295</v>
      </c>
      <c r="D279" s="15"/>
      <c r="E279" s="14" t="s">
        <v>1367</v>
      </c>
      <c r="F279" s="14" t="s">
        <v>98</v>
      </c>
      <c r="G279" s="293">
        <v>2</v>
      </c>
      <c r="H279" s="294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x14ac:dyDescent="0.3">
      <c r="A280" s="14"/>
      <c r="B280" s="27" t="s">
        <v>1510</v>
      </c>
      <c r="C280" s="14" t="s">
        <v>1511</v>
      </c>
      <c r="D280" s="15"/>
      <c r="E280" s="14" t="s">
        <v>1367</v>
      </c>
      <c r="F280" s="14" t="s">
        <v>98</v>
      </c>
      <c r="G280" s="293">
        <v>1</v>
      </c>
      <c r="H280" s="294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x14ac:dyDescent="0.3">
      <c r="A281" s="14">
        <v>93</v>
      </c>
      <c r="B281" s="27" t="s">
        <v>1548</v>
      </c>
      <c r="C281" s="14" t="s">
        <v>1549</v>
      </c>
      <c r="D281" s="15"/>
      <c r="E281" s="14" t="s">
        <v>1367</v>
      </c>
      <c r="F281" s="14" t="s">
        <v>1291</v>
      </c>
      <c r="G281" s="293">
        <v>1</v>
      </c>
      <c r="H281" s="294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x14ac:dyDescent="0.3">
      <c r="A282" s="14"/>
      <c r="B282" s="27" t="s">
        <v>1529</v>
      </c>
      <c r="C282" s="14" t="s">
        <v>1509</v>
      </c>
      <c r="D282" s="15"/>
      <c r="E282" s="14" t="s">
        <v>1367</v>
      </c>
      <c r="F282" s="14" t="s">
        <v>98</v>
      </c>
      <c r="G282" s="293">
        <v>1</v>
      </c>
      <c r="H282" s="294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x14ac:dyDescent="0.3">
      <c r="A283" s="14"/>
      <c r="B283" s="27" t="s">
        <v>1522</v>
      </c>
      <c r="C283" s="14" t="s">
        <v>1509</v>
      </c>
      <c r="D283" s="15"/>
      <c r="E283" s="14" t="s">
        <v>1367</v>
      </c>
      <c r="F283" s="14" t="s">
        <v>98</v>
      </c>
      <c r="G283" s="293">
        <v>4</v>
      </c>
      <c r="H283" s="294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ht="27.6" x14ac:dyDescent="0.3">
      <c r="A284" s="14"/>
      <c r="B284" s="27" t="s">
        <v>1519</v>
      </c>
      <c r="C284" s="25" t="s">
        <v>1520</v>
      </c>
      <c r="D284" s="15"/>
      <c r="E284" s="14" t="s">
        <v>1367</v>
      </c>
      <c r="F284" s="14" t="s">
        <v>98</v>
      </c>
      <c r="G284" s="293">
        <v>8</v>
      </c>
      <c r="H284" s="294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x14ac:dyDescent="0.3">
      <c r="A285" s="14"/>
      <c r="B285" s="28" t="s">
        <v>1561</v>
      </c>
      <c r="C285" s="25"/>
      <c r="D285" s="15"/>
      <c r="E285" s="14"/>
      <c r="F285" s="14"/>
      <c r="G285" s="293"/>
      <c r="H285" s="294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x14ac:dyDescent="0.3">
      <c r="A286" s="14">
        <v>94</v>
      </c>
      <c r="B286" s="27" t="s">
        <v>1382</v>
      </c>
      <c r="C286" s="14" t="s">
        <v>1562</v>
      </c>
      <c r="D286" s="15"/>
      <c r="E286" s="14"/>
      <c r="F286" s="14" t="s">
        <v>1161</v>
      </c>
      <c r="G286" s="293">
        <v>403</v>
      </c>
      <c r="H286" s="294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x14ac:dyDescent="0.3">
      <c r="A287" s="14">
        <v>95</v>
      </c>
      <c r="B287" s="27" t="s">
        <v>1563</v>
      </c>
      <c r="C287" s="14" t="s">
        <v>1562</v>
      </c>
      <c r="D287" s="15"/>
      <c r="E287" s="14"/>
      <c r="F287" s="14" t="s">
        <v>1161</v>
      </c>
      <c r="G287" s="293">
        <v>21554</v>
      </c>
      <c r="H287" s="294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x14ac:dyDescent="0.3">
      <c r="A288" s="14">
        <v>96</v>
      </c>
      <c r="B288" s="27" t="s">
        <v>1563</v>
      </c>
      <c r="C288" s="14" t="s">
        <v>1384</v>
      </c>
      <c r="D288" s="15"/>
      <c r="E288" s="14"/>
      <c r="F288" s="14" t="s">
        <v>1161</v>
      </c>
      <c r="G288" s="293">
        <v>1512</v>
      </c>
      <c r="H288" s="294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x14ac:dyDescent="0.3">
      <c r="A289" s="14">
        <v>97</v>
      </c>
      <c r="B289" s="27" t="s">
        <v>1564</v>
      </c>
      <c r="C289" s="14" t="s">
        <v>1562</v>
      </c>
      <c r="D289" s="15"/>
      <c r="E289" s="14"/>
      <c r="F289" s="14" t="s">
        <v>1161</v>
      </c>
      <c r="G289" s="293">
        <v>1588</v>
      </c>
      <c r="H289" s="294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x14ac:dyDescent="0.3">
      <c r="A290" s="14">
        <v>98</v>
      </c>
      <c r="B290" s="27" t="s">
        <v>1565</v>
      </c>
      <c r="C290" s="14" t="s">
        <v>1562</v>
      </c>
      <c r="D290" s="15"/>
      <c r="E290" s="14"/>
      <c r="F290" s="14" t="s">
        <v>1161</v>
      </c>
      <c r="G290" s="293">
        <v>409</v>
      </c>
      <c r="H290" s="294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x14ac:dyDescent="0.3">
      <c r="A291" s="14">
        <v>99</v>
      </c>
      <c r="B291" s="27" t="s">
        <v>1566</v>
      </c>
      <c r="C291" s="14" t="s">
        <v>1384</v>
      </c>
      <c r="D291" s="15"/>
      <c r="E291" s="14"/>
      <c r="F291" s="14" t="s">
        <v>1161</v>
      </c>
      <c r="G291" s="293">
        <v>63</v>
      </c>
      <c r="H291" s="294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x14ac:dyDescent="0.3">
      <c r="A292" s="14">
        <v>100</v>
      </c>
      <c r="B292" s="27" t="s">
        <v>1566</v>
      </c>
      <c r="C292" s="14" t="s">
        <v>1567</v>
      </c>
      <c r="D292" s="15"/>
      <c r="E292" s="14"/>
      <c r="F292" s="14" t="s">
        <v>1161</v>
      </c>
      <c r="G292" s="293">
        <v>2128</v>
      </c>
      <c r="H292" s="294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x14ac:dyDescent="0.3">
      <c r="A293" s="14">
        <v>101</v>
      </c>
      <c r="B293" s="27" t="s">
        <v>1568</v>
      </c>
      <c r="C293" s="14" t="s">
        <v>1567</v>
      </c>
      <c r="D293" s="15"/>
      <c r="E293" s="14"/>
      <c r="F293" s="14" t="s">
        <v>1161</v>
      </c>
      <c r="G293" s="293">
        <v>413</v>
      </c>
      <c r="H293" s="294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x14ac:dyDescent="0.3">
      <c r="A294" s="14">
        <v>102</v>
      </c>
      <c r="B294" s="27" t="s">
        <v>1569</v>
      </c>
      <c r="C294" s="14" t="s">
        <v>1384</v>
      </c>
      <c r="D294" s="15"/>
      <c r="E294" s="14"/>
      <c r="F294" s="14" t="s">
        <v>1161</v>
      </c>
      <c r="G294" s="293">
        <v>359</v>
      </c>
      <c r="H294" s="294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x14ac:dyDescent="0.3">
      <c r="A295" s="14">
        <v>103</v>
      </c>
      <c r="B295" s="27" t="s">
        <v>1570</v>
      </c>
      <c r="C295" s="14" t="s">
        <v>1562</v>
      </c>
      <c r="D295" s="15"/>
      <c r="E295" s="14"/>
      <c r="F295" s="14" t="s">
        <v>1161</v>
      </c>
      <c r="G295" s="293">
        <v>10</v>
      </c>
      <c r="H295" s="294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x14ac:dyDescent="0.3">
      <c r="A296" s="14">
        <v>104</v>
      </c>
      <c r="B296" s="27" t="s">
        <v>1570</v>
      </c>
      <c r="C296" s="14" t="s">
        <v>1384</v>
      </c>
      <c r="D296" s="15"/>
      <c r="E296" s="14"/>
      <c r="F296" s="14" t="s">
        <v>1161</v>
      </c>
      <c r="G296" s="293">
        <v>92</v>
      </c>
      <c r="H296" s="294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x14ac:dyDescent="0.3">
      <c r="A297" s="14">
        <v>105</v>
      </c>
      <c r="B297" s="27" t="s">
        <v>1571</v>
      </c>
      <c r="C297" s="14" t="s">
        <v>1384</v>
      </c>
      <c r="D297" s="15"/>
      <c r="E297" s="14"/>
      <c r="F297" s="14" t="s">
        <v>1161</v>
      </c>
      <c r="G297" s="293">
        <v>64</v>
      </c>
      <c r="H297" s="294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x14ac:dyDescent="0.3">
      <c r="A298" s="14">
        <v>106</v>
      </c>
      <c r="B298" s="27" t="s">
        <v>1572</v>
      </c>
      <c r="C298" s="14" t="s">
        <v>1384</v>
      </c>
      <c r="D298" s="15"/>
      <c r="E298" s="14"/>
      <c r="F298" s="14" t="s">
        <v>1161</v>
      </c>
      <c r="G298" s="293">
        <v>100</v>
      </c>
      <c r="H298" s="294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x14ac:dyDescent="0.3">
      <c r="A299" s="14">
        <v>107</v>
      </c>
      <c r="B299" s="27" t="s">
        <v>1573</v>
      </c>
      <c r="C299" s="14" t="s">
        <v>1562</v>
      </c>
      <c r="D299" s="15"/>
      <c r="E299" s="14"/>
      <c r="F299" s="14" t="s">
        <v>1161</v>
      </c>
      <c r="G299" s="293">
        <v>149</v>
      </c>
      <c r="H299" s="294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x14ac:dyDescent="0.3">
      <c r="A300" s="14">
        <v>108</v>
      </c>
      <c r="B300" s="27" t="s">
        <v>1573</v>
      </c>
      <c r="C300" s="14" t="s">
        <v>1384</v>
      </c>
      <c r="D300" s="15"/>
      <c r="E300" s="14"/>
      <c r="F300" s="14" t="s">
        <v>1161</v>
      </c>
      <c r="G300" s="293">
        <v>121</v>
      </c>
      <c r="H300" s="294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x14ac:dyDescent="0.3">
      <c r="A301" s="14">
        <v>109</v>
      </c>
      <c r="B301" s="27" t="s">
        <v>1574</v>
      </c>
      <c r="C301" s="14" t="s">
        <v>1562</v>
      </c>
      <c r="D301" s="15"/>
      <c r="E301" s="14"/>
      <c r="F301" s="14" t="s">
        <v>1161</v>
      </c>
      <c r="G301" s="293">
        <v>1943</v>
      </c>
      <c r="H301" s="294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x14ac:dyDescent="0.3">
      <c r="A302" s="14">
        <v>110</v>
      </c>
      <c r="B302" s="27" t="s">
        <v>1574</v>
      </c>
      <c r="C302" s="14" t="s">
        <v>1384</v>
      </c>
      <c r="D302" s="15"/>
      <c r="E302" s="14"/>
      <c r="F302" s="14" t="s">
        <v>1161</v>
      </c>
      <c r="G302" s="293">
        <v>15</v>
      </c>
      <c r="H302" s="294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x14ac:dyDescent="0.3">
      <c r="A303" s="14">
        <v>111</v>
      </c>
      <c r="B303" s="27" t="s">
        <v>1575</v>
      </c>
      <c r="C303" s="14" t="s">
        <v>1562</v>
      </c>
      <c r="D303" s="15"/>
      <c r="E303" s="14"/>
      <c r="F303" s="14" t="s">
        <v>1161</v>
      </c>
      <c r="G303" s="293">
        <v>966</v>
      </c>
      <c r="H303" s="294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x14ac:dyDescent="0.3">
      <c r="A304" s="14">
        <v>112</v>
      </c>
      <c r="B304" s="27" t="s">
        <v>1575</v>
      </c>
      <c r="C304" s="14" t="s">
        <v>1384</v>
      </c>
      <c r="D304" s="15"/>
      <c r="E304" s="14"/>
      <c r="F304" s="14" t="s">
        <v>1161</v>
      </c>
      <c r="G304" s="293">
        <v>690</v>
      </c>
      <c r="H304" s="294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x14ac:dyDescent="0.3">
      <c r="A305" s="14">
        <v>113</v>
      </c>
      <c r="B305" s="27" t="s">
        <v>1576</v>
      </c>
      <c r="C305" s="14" t="s">
        <v>1562</v>
      </c>
      <c r="D305" s="15"/>
      <c r="E305" s="14"/>
      <c r="F305" s="14" t="s">
        <v>1161</v>
      </c>
      <c r="G305" s="293">
        <v>1310</v>
      </c>
      <c r="H305" s="294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x14ac:dyDescent="0.3">
      <c r="A306" s="14">
        <v>114</v>
      </c>
      <c r="B306" s="27" t="s">
        <v>1576</v>
      </c>
      <c r="C306" s="14" t="s">
        <v>1384</v>
      </c>
      <c r="D306" s="15"/>
      <c r="E306" s="14"/>
      <c r="F306" s="14" t="s">
        <v>1161</v>
      </c>
      <c r="G306" s="293">
        <v>90</v>
      </c>
      <c r="H306" s="294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x14ac:dyDescent="0.3">
      <c r="A307" s="14">
        <v>115</v>
      </c>
      <c r="B307" s="27" t="s">
        <v>1577</v>
      </c>
      <c r="C307" s="14" t="s">
        <v>1562</v>
      </c>
      <c r="D307" s="15"/>
      <c r="E307" s="14"/>
      <c r="F307" s="14" t="s">
        <v>1161</v>
      </c>
      <c r="G307" s="293">
        <v>1274</v>
      </c>
      <c r="H307" s="294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x14ac:dyDescent="0.3">
      <c r="A308" s="14">
        <v>116</v>
      </c>
      <c r="B308" s="27" t="s">
        <v>1577</v>
      </c>
      <c r="C308" s="14" t="s">
        <v>1384</v>
      </c>
      <c r="D308" s="15"/>
      <c r="E308" s="14"/>
      <c r="F308" s="14" t="s">
        <v>1161</v>
      </c>
      <c r="G308" s="293">
        <v>115</v>
      </c>
      <c r="H308" s="294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x14ac:dyDescent="0.3">
      <c r="A309" s="14">
        <v>117</v>
      </c>
      <c r="B309" s="27" t="s">
        <v>1578</v>
      </c>
      <c r="C309" s="14" t="s">
        <v>1562</v>
      </c>
      <c r="D309" s="15"/>
      <c r="E309" s="14"/>
      <c r="F309" s="14" t="s">
        <v>1161</v>
      </c>
      <c r="G309" s="293">
        <v>1571</v>
      </c>
      <c r="H309" s="294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x14ac:dyDescent="0.3">
      <c r="A310" s="14">
        <v>118</v>
      </c>
      <c r="B310" s="27" t="s">
        <v>1578</v>
      </c>
      <c r="C310" s="14" t="s">
        <v>1384</v>
      </c>
      <c r="D310" s="15"/>
      <c r="E310" s="14"/>
      <c r="F310" s="14" t="s">
        <v>1161</v>
      </c>
      <c r="G310" s="293">
        <v>25</v>
      </c>
      <c r="H310" s="294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x14ac:dyDescent="0.3">
      <c r="A311" s="14">
        <v>119</v>
      </c>
      <c r="B311" s="27" t="s">
        <v>1579</v>
      </c>
      <c r="C311" s="14" t="s">
        <v>1562</v>
      </c>
      <c r="D311" s="15"/>
      <c r="E311" s="14"/>
      <c r="F311" s="14" t="s">
        <v>1161</v>
      </c>
      <c r="G311" s="293">
        <v>316</v>
      </c>
      <c r="H311" s="294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x14ac:dyDescent="0.3">
      <c r="A312" s="14">
        <v>120</v>
      </c>
      <c r="B312" s="27" t="s">
        <v>1579</v>
      </c>
      <c r="C312" s="14" t="s">
        <v>1384</v>
      </c>
      <c r="D312" s="15"/>
      <c r="E312" s="14"/>
      <c r="F312" s="14" t="s">
        <v>1161</v>
      </c>
      <c r="G312" s="293">
        <v>116</v>
      </c>
      <c r="H312" s="294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x14ac:dyDescent="0.3">
      <c r="A313" s="14">
        <v>121</v>
      </c>
      <c r="B313" s="27" t="s">
        <v>1580</v>
      </c>
      <c r="C313" s="14" t="s">
        <v>1562</v>
      </c>
      <c r="D313" s="15"/>
      <c r="E313" s="14"/>
      <c r="F313" s="14" t="s">
        <v>1161</v>
      </c>
      <c r="G313" s="293">
        <v>218</v>
      </c>
      <c r="H313" s="294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1:17" x14ac:dyDescent="0.3">
      <c r="A314" s="14">
        <v>122</v>
      </c>
      <c r="B314" s="27" t="s">
        <v>1580</v>
      </c>
      <c r="C314" s="14" t="s">
        <v>1384</v>
      </c>
      <c r="D314" s="15"/>
      <c r="E314" s="14"/>
      <c r="F314" s="14" t="s">
        <v>1161</v>
      </c>
      <c r="G314" s="293">
        <v>15</v>
      </c>
      <c r="H314" s="294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1:17" x14ac:dyDescent="0.3">
      <c r="A315" s="14">
        <v>123</v>
      </c>
      <c r="B315" s="27" t="s">
        <v>1581</v>
      </c>
      <c r="C315" s="14" t="s">
        <v>1562</v>
      </c>
      <c r="D315" s="15"/>
      <c r="E315" s="14"/>
      <c r="F315" s="14" t="s">
        <v>1161</v>
      </c>
      <c r="G315" s="293">
        <v>103</v>
      </c>
      <c r="H315" s="294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1:17" x14ac:dyDescent="0.3">
      <c r="A316" s="14">
        <v>124</v>
      </c>
      <c r="B316" s="27" t="s">
        <v>1581</v>
      </c>
      <c r="C316" s="14" t="s">
        <v>1384</v>
      </c>
      <c r="D316" s="15"/>
      <c r="E316" s="14"/>
      <c r="F316" s="14" t="s">
        <v>1161</v>
      </c>
      <c r="G316" s="293">
        <v>99</v>
      </c>
      <c r="H316" s="294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1:17" x14ac:dyDescent="0.3">
      <c r="A317" s="14">
        <v>125</v>
      </c>
      <c r="B317" s="27" t="s">
        <v>1582</v>
      </c>
      <c r="C317" s="14" t="s">
        <v>1562</v>
      </c>
      <c r="D317" s="15"/>
      <c r="E317" s="14"/>
      <c r="F317" s="14" t="s">
        <v>1161</v>
      </c>
      <c r="G317" s="293">
        <v>348</v>
      </c>
      <c r="H317" s="294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1:17" x14ac:dyDescent="0.3">
      <c r="A318" s="14">
        <v>126</v>
      </c>
      <c r="B318" s="27" t="s">
        <v>1583</v>
      </c>
      <c r="C318" s="14" t="s">
        <v>1562</v>
      </c>
      <c r="D318" s="15"/>
      <c r="E318" s="14"/>
      <c r="F318" s="14" t="s">
        <v>1161</v>
      </c>
      <c r="G318" s="293">
        <v>110</v>
      </c>
      <c r="H318" s="294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x14ac:dyDescent="0.3">
      <c r="A319" s="14">
        <v>127</v>
      </c>
      <c r="B319" s="27" t="s">
        <v>1584</v>
      </c>
      <c r="C319" s="14" t="s">
        <v>1562</v>
      </c>
      <c r="D319" s="15"/>
      <c r="E319" s="14"/>
      <c r="F319" s="14" t="s">
        <v>1161</v>
      </c>
      <c r="G319" s="293">
        <v>25</v>
      </c>
      <c r="H319" s="294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x14ac:dyDescent="0.3">
      <c r="A320" s="14">
        <v>128</v>
      </c>
      <c r="B320" s="27" t="s">
        <v>1585</v>
      </c>
      <c r="C320" s="14" t="s">
        <v>1562</v>
      </c>
      <c r="D320" s="15"/>
      <c r="E320" s="14"/>
      <c r="F320" s="14" t="s">
        <v>1161</v>
      </c>
      <c r="G320" s="293">
        <v>5</v>
      </c>
      <c r="H320" s="294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1:17" x14ac:dyDescent="0.3">
      <c r="A321" s="14"/>
      <c r="B321" s="28" t="s">
        <v>1387</v>
      </c>
      <c r="C321" s="14"/>
      <c r="D321" s="15"/>
      <c r="E321" s="14"/>
      <c r="F321" s="14"/>
      <c r="G321" s="293"/>
      <c r="H321" s="294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1:17" x14ac:dyDescent="0.3">
      <c r="A322" s="14">
        <v>129</v>
      </c>
      <c r="B322" s="27" t="s">
        <v>1586</v>
      </c>
      <c r="C322" s="14"/>
      <c r="D322" s="15"/>
      <c r="E322" s="14" t="s">
        <v>1400</v>
      </c>
      <c r="F322" s="14" t="s">
        <v>1161</v>
      </c>
      <c r="G322" s="293">
        <v>17782</v>
      </c>
      <c r="H322" s="294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1:17" x14ac:dyDescent="0.3">
      <c r="A323" s="14">
        <v>130</v>
      </c>
      <c r="B323" s="27" t="s">
        <v>1587</v>
      </c>
      <c r="C323" s="14"/>
      <c r="D323" s="15"/>
      <c r="E323" s="14" t="s">
        <v>1400</v>
      </c>
      <c r="F323" s="14" t="s">
        <v>1161</v>
      </c>
      <c r="G323" s="293">
        <v>6931</v>
      </c>
      <c r="H323" s="294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1:17" x14ac:dyDescent="0.3">
      <c r="A324" s="14">
        <v>131</v>
      </c>
      <c r="B324" s="27" t="s">
        <v>1588</v>
      </c>
      <c r="C324" s="14"/>
      <c r="D324" s="15"/>
      <c r="E324" s="14" t="s">
        <v>1400</v>
      </c>
      <c r="F324" s="14" t="s">
        <v>1161</v>
      </c>
      <c r="G324" s="293">
        <v>2876</v>
      </c>
      <c r="H324" s="294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x14ac:dyDescent="0.3">
      <c r="A325" s="14">
        <v>132</v>
      </c>
      <c r="B325" s="27" t="s">
        <v>1589</v>
      </c>
      <c r="C325" s="14"/>
      <c r="D325" s="15"/>
      <c r="E325" s="14" t="s">
        <v>1400</v>
      </c>
      <c r="F325" s="14" t="s">
        <v>1161</v>
      </c>
      <c r="G325" s="293">
        <v>3054</v>
      </c>
      <c r="H325" s="294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1:17" x14ac:dyDescent="0.3">
      <c r="A326" s="14">
        <v>133</v>
      </c>
      <c r="B326" s="27" t="s">
        <v>1590</v>
      </c>
      <c r="C326" s="14"/>
      <c r="D326" s="15"/>
      <c r="E326" s="14" t="s">
        <v>1400</v>
      </c>
      <c r="F326" s="14" t="s">
        <v>1161</v>
      </c>
      <c r="G326" s="293">
        <v>230</v>
      </c>
      <c r="H326" s="294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x14ac:dyDescent="0.3">
      <c r="A327" s="14">
        <v>134</v>
      </c>
      <c r="B327" s="27" t="s">
        <v>1591</v>
      </c>
      <c r="C327" s="14"/>
      <c r="D327" s="15"/>
      <c r="E327" s="14" t="s">
        <v>1400</v>
      </c>
      <c r="F327" s="14" t="s">
        <v>1161</v>
      </c>
      <c r="G327" s="293">
        <v>605</v>
      </c>
      <c r="H327" s="294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1:17" x14ac:dyDescent="0.3">
      <c r="A328" s="14">
        <v>135</v>
      </c>
      <c r="B328" s="27" t="s">
        <v>1592</v>
      </c>
      <c r="C328" s="14"/>
      <c r="D328" s="15"/>
      <c r="E328" s="14" t="s">
        <v>1400</v>
      </c>
      <c r="F328" s="14" t="s">
        <v>1161</v>
      </c>
      <c r="G328" s="293">
        <v>40</v>
      </c>
      <c r="H328" s="294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x14ac:dyDescent="0.3">
      <c r="A329" s="14"/>
      <c r="B329" s="28" t="s">
        <v>1593</v>
      </c>
      <c r="C329" s="14"/>
      <c r="D329" s="15"/>
      <c r="E329" s="14"/>
      <c r="F329" s="14"/>
      <c r="G329" s="293"/>
      <c r="H329" s="294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1:17" x14ac:dyDescent="0.3">
      <c r="A330" s="14">
        <v>136</v>
      </c>
      <c r="B330" s="27" t="s">
        <v>1594</v>
      </c>
      <c r="C330" s="14" t="s">
        <v>1595</v>
      </c>
      <c r="D330" s="15"/>
      <c r="E330" s="14"/>
      <c r="F330" s="14" t="s">
        <v>1161</v>
      </c>
      <c r="G330" s="293">
        <v>978</v>
      </c>
      <c r="H330" s="294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x14ac:dyDescent="0.3">
      <c r="A331" s="14">
        <v>137</v>
      </c>
      <c r="B331" s="27" t="s">
        <v>1596</v>
      </c>
      <c r="C331" s="14" t="s">
        <v>1595</v>
      </c>
      <c r="D331" s="15"/>
      <c r="E331" s="14"/>
      <c r="F331" s="14" t="s">
        <v>1161</v>
      </c>
      <c r="G331" s="293">
        <v>32</v>
      </c>
      <c r="H331" s="294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1:17" x14ac:dyDescent="0.3">
      <c r="A332" s="14"/>
      <c r="B332" s="28" t="s">
        <v>1597</v>
      </c>
      <c r="C332" s="14"/>
      <c r="D332" s="15"/>
      <c r="E332" s="14"/>
      <c r="F332" s="14"/>
      <c r="G332" s="293"/>
      <c r="H332" s="294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1:17" x14ac:dyDescent="0.3">
      <c r="A333" s="14">
        <v>138</v>
      </c>
      <c r="B333" s="27" t="s">
        <v>1598</v>
      </c>
      <c r="C333" s="14" t="s">
        <v>1599</v>
      </c>
      <c r="D333" s="15"/>
      <c r="E333" s="14"/>
      <c r="F333" s="14" t="s">
        <v>271</v>
      </c>
      <c r="G333" s="293">
        <v>510</v>
      </c>
      <c r="H333" s="294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1:17" x14ac:dyDescent="0.3">
      <c r="A334" s="14">
        <v>139</v>
      </c>
      <c r="B334" s="27" t="s">
        <v>1600</v>
      </c>
      <c r="C334" s="14" t="s">
        <v>1601</v>
      </c>
      <c r="D334" s="15"/>
      <c r="E334" s="14"/>
      <c r="F334" s="14" t="s">
        <v>98</v>
      </c>
      <c r="G334" s="293">
        <v>25</v>
      </c>
      <c r="H334" s="294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x14ac:dyDescent="0.3">
      <c r="A335" s="14">
        <v>140</v>
      </c>
      <c r="B335" s="27" t="s">
        <v>1602</v>
      </c>
      <c r="C335" s="14" t="s">
        <v>1599</v>
      </c>
      <c r="D335" s="15"/>
      <c r="E335" s="14"/>
      <c r="F335" s="14" t="s">
        <v>271</v>
      </c>
      <c r="G335" s="293">
        <v>72</v>
      </c>
      <c r="H335" s="294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1:17" x14ac:dyDescent="0.3">
      <c r="A336" s="14">
        <v>141</v>
      </c>
      <c r="B336" s="27" t="s">
        <v>1603</v>
      </c>
      <c r="C336" s="14" t="s">
        <v>1601</v>
      </c>
      <c r="D336" s="15"/>
      <c r="E336" s="14"/>
      <c r="F336" s="14" t="s">
        <v>98</v>
      </c>
      <c r="G336" s="293">
        <v>1860</v>
      </c>
      <c r="H336" s="294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1:17" x14ac:dyDescent="0.3">
      <c r="A337" s="14"/>
      <c r="B337" s="28" t="s">
        <v>1604</v>
      </c>
      <c r="C337" s="14"/>
      <c r="D337" s="15"/>
      <c r="E337" s="14"/>
      <c r="F337" s="14"/>
      <c r="G337" s="293"/>
      <c r="H337" s="294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1:17" x14ac:dyDescent="0.3">
      <c r="A338" s="14">
        <v>142</v>
      </c>
      <c r="B338" s="27" t="s">
        <v>1605</v>
      </c>
      <c r="C338" s="14" t="s">
        <v>1606</v>
      </c>
      <c r="D338" s="15"/>
      <c r="E338" s="14" t="s">
        <v>1607</v>
      </c>
      <c r="F338" s="14" t="s">
        <v>1161</v>
      </c>
      <c r="G338" s="293">
        <v>81</v>
      </c>
      <c r="H338" s="294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1:17" x14ac:dyDescent="0.3">
      <c r="A339" s="14">
        <v>143</v>
      </c>
      <c r="B339" s="27" t="s">
        <v>1608</v>
      </c>
      <c r="C339" s="14" t="s">
        <v>1609</v>
      </c>
      <c r="D339" s="15"/>
      <c r="E339" s="14" t="s">
        <v>1607</v>
      </c>
      <c r="F339" s="14" t="s">
        <v>98</v>
      </c>
      <c r="G339" s="293">
        <v>5</v>
      </c>
      <c r="H339" s="294"/>
      <c r="I339" s="15"/>
      <c r="J339" s="15"/>
      <c r="K339" s="15"/>
      <c r="L339" s="15"/>
      <c r="M339" s="15"/>
      <c r="N339" s="15"/>
      <c r="O339" s="15"/>
      <c r="P339" s="15"/>
      <c r="Q339" s="15"/>
    </row>
    <row r="340" spans="1:17" x14ac:dyDescent="0.3">
      <c r="A340" s="14">
        <v>144</v>
      </c>
      <c r="B340" s="27" t="s">
        <v>1610</v>
      </c>
      <c r="C340" s="14" t="s">
        <v>1611</v>
      </c>
      <c r="D340" s="15"/>
      <c r="E340" s="14" t="s">
        <v>1607</v>
      </c>
      <c r="F340" s="14" t="s">
        <v>98</v>
      </c>
      <c r="G340" s="293">
        <v>2</v>
      </c>
      <c r="H340" s="294"/>
      <c r="I340" s="15"/>
      <c r="J340" s="15"/>
      <c r="K340" s="15"/>
      <c r="L340" s="15"/>
      <c r="M340" s="15"/>
      <c r="N340" s="15"/>
      <c r="O340" s="15"/>
      <c r="P340" s="15"/>
      <c r="Q340" s="15"/>
    </row>
    <row r="341" spans="1:17" x14ac:dyDescent="0.3">
      <c r="A341" s="14">
        <v>145</v>
      </c>
      <c r="B341" s="27" t="s">
        <v>1612</v>
      </c>
      <c r="C341" s="14" t="s">
        <v>1613</v>
      </c>
      <c r="D341" s="15"/>
      <c r="E341" s="14" t="s">
        <v>1607</v>
      </c>
      <c r="F341" s="14" t="s">
        <v>98</v>
      </c>
      <c r="G341" s="293">
        <v>6</v>
      </c>
      <c r="H341" s="294"/>
      <c r="I341" s="15"/>
      <c r="J341" s="15"/>
      <c r="K341" s="15"/>
      <c r="L341" s="15"/>
      <c r="M341" s="15"/>
      <c r="N341" s="15"/>
      <c r="O341" s="15"/>
      <c r="P341" s="15"/>
      <c r="Q341" s="15"/>
    </row>
    <row r="342" spans="1:17" x14ac:dyDescent="0.3">
      <c r="A342" s="14">
        <v>146</v>
      </c>
      <c r="B342" s="27" t="s">
        <v>1614</v>
      </c>
      <c r="C342" s="14" t="s">
        <v>1615</v>
      </c>
      <c r="D342" s="15"/>
      <c r="E342" s="14" t="s">
        <v>1607</v>
      </c>
      <c r="F342" s="14" t="s">
        <v>98</v>
      </c>
      <c r="G342" s="293">
        <v>6</v>
      </c>
      <c r="H342" s="294"/>
      <c r="I342" s="15"/>
      <c r="J342" s="15"/>
      <c r="K342" s="15"/>
      <c r="L342" s="15"/>
      <c r="M342" s="15"/>
      <c r="N342" s="15"/>
      <c r="O342" s="15"/>
      <c r="P342" s="15"/>
      <c r="Q342" s="15"/>
    </row>
    <row r="343" spans="1:17" x14ac:dyDescent="0.3">
      <c r="A343" s="14">
        <v>147</v>
      </c>
      <c r="B343" s="27" t="s">
        <v>1616</v>
      </c>
      <c r="C343" s="14" t="s">
        <v>1617</v>
      </c>
      <c r="D343" s="15"/>
      <c r="E343" s="14" t="s">
        <v>1607</v>
      </c>
      <c r="F343" s="14" t="s">
        <v>1161</v>
      </c>
      <c r="G343" s="293">
        <v>765</v>
      </c>
      <c r="H343" s="294"/>
      <c r="I343" s="15"/>
      <c r="J343" s="15"/>
      <c r="K343" s="15"/>
      <c r="L343" s="15"/>
      <c r="M343" s="15"/>
      <c r="N343" s="15"/>
      <c r="O343" s="15"/>
      <c r="P343" s="15"/>
      <c r="Q343" s="15"/>
    </row>
    <row r="344" spans="1:17" x14ac:dyDescent="0.3">
      <c r="A344" s="14">
        <v>148</v>
      </c>
      <c r="B344" s="27" t="s">
        <v>1618</v>
      </c>
      <c r="C344" s="14" t="s">
        <v>1619</v>
      </c>
      <c r="D344" s="15"/>
      <c r="E344" s="14" t="s">
        <v>1607</v>
      </c>
      <c r="F344" s="14" t="s">
        <v>98</v>
      </c>
      <c r="G344" s="293">
        <v>40</v>
      </c>
      <c r="H344" s="294"/>
      <c r="I344" s="15"/>
      <c r="J344" s="15"/>
      <c r="K344" s="15"/>
      <c r="L344" s="15"/>
      <c r="M344" s="15"/>
      <c r="N344" s="15"/>
      <c r="O344" s="15"/>
      <c r="P344" s="15"/>
      <c r="Q344" s="15"/>
    </row>
    <row r="345" spans="1:17" x14ac:dyDescent="0.3">
      <c r="A345" s="14">
        <v>149</v>
      </c>
      <c r="B345" s="27" t="s">
        <v>1610</v>
      </c>
      <c r="C345" s="14" t="s">
        <v>1620</v>
      </c>
      <c r="D345" s="15"/>
      <c r="E345" s="14" t="s">
        <v>1607</v>
      </c>
      <c r="F345" s="14" t="s">
        <v>98</v>
      </c>
      <c r="G345" s="293">
        <v>16</v>
      </c>
      <c r="H345" s="294"/>
      <c r="I345" s="15"/>
      <c r="J345" s="15"/>
      <c r="K345" s="15"/>
      <c r="L345" s="15"/>
      <c r="M345" s="15"/>
      <c r="N345" s="15"/>
      <c r="O345" s="15"/>
      <c r="P345" s="15"/>
      <c r="Q345" s="15"/>
    </row>
    <row r="346" spans="1:17" x14ac:dyDescent="0.3">
      <c r="A346" s="14">
        <v>150</v>
      </c>
      <c r="B346" s="27" t="s">
        <v>1621</v>
      </c>
      <c r="C346" s="14" t="s">
        <v>1622</v>
      </c>
      <c r="D346" s="15"/>
      <c r="E346" s="14" t="s">
        <v>1607</v>
      </c>
      <c r="F346" s="14" t="s">
        <v>98</v>
      </c>
      <c r="G346" s="293">
        <v>1</v>
      </c>
      <c r="H346" s="294"/>
      <c r="I346" s="15"/>
      <c r="J346" s="15"/>
      <c r="K346" s="15"/>
      <c r="L346" s="15"/>
      <c r="M346" s="15"/>
      <c r="N346" s="15"/>
      <c r="O346" s="15"/>
      <c r="P346" s="15"/>
      <c r="Q346" s="15"/>
    </row>
    <row r="347" spans="1:17" x14ac:dyDescent="0.3">
      <c r="A347" s="14">
        <v>151</v>
      </c>
      <c r="B347" s="27" t="s">
        <v>1612</v>
      </c>
      <c r="C347" s="14" t="s">
        <v>1623</v>
      </c>
      <c r="D347" s="15"/>
      <c r="E347" s="14" t="s">
        <v>1607</v>
      </c>
      <c r="F347" s="14" t="s">
        <v>98</v>
      </c>
      <c r="G347" s="293">
        <v>20</v>
      </c>
      <c r="H347" s="294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1:17" x14ac:dyDescent="0.3">
      <c r="A348" s="14">
        <v>152</v>
      </c>
      <c r="B348" s="27" t="s">
        <v>1614</v>
      </c>
      <c r="C348" s="14" t="s">
        <v>1624</v>
      </c>
      <c r="D348" s="15"/>
      <c r="E348" s="14" t="s">
        <v>1607</v>
      </c>
      <c r="F348" s="14" t="s">
        <v>98</v>
      </c>
      <c r="G348" s="293">
        <v>20</v>
      </c>
      <c r="H348" s="294"/>
      <c r="I348" s="15"/>
      <c r="J348" s="15"/>
      <c r="K348" s="15"/>
      <c r="L348" s="15"/>
      <c r="M348" s="15"/>
      <c r="N348" s="15"/>
      <c r="O348" s="15"/>
      <c r="P348" s="15"/>
      <c r="Q348" s="15"/>
    </row>
    <row r="349" spans="1:17" x14ac:dyDescent="0.3">
      <c r="A349" s="14">
        <v>153</v>
      </c>
      <c r="B349" s="27" t="s">
        <v>1616</v>
      </c>
      <c r="C349" s="14" t="s">
        <v>1625</v>
      </c>
      <c r="D349" s="15"/>
      <c r="E349" s="14" t="s">
        <v>1607</v>
      </c>
      <c r="F349" s="14" t="s">
        <v>98</v>
      </c>
      <c r="G349" s="293">
        <v>70</v>
      </c>
      <c r="H349" s="294"/>
      <c r="I349" s="15"/>
      <c r="J349" s="15"/>
      <c r="K349" s="15"/>
      <c r="L349" s="15"/>
      <c r="M349" s="15"/>
      <c r="N349" s="15"/>
      <c r="O349" s="15"/>
      <c r="P349" s="15"/>
      <c r="Q349" s="15"/>
    </row>
    <row r="350" spans="1:17" x14ac:dyDescent="0.3">
      <c r="A350" s="14">
        <v>154</v>
      </c>
      <c r="B350" s="27" t="s">
        <v>1618</v>
      </c>
      <c r="C350" s="14" t="s">
        <v>1619</v>
      </c>
      <c r="D350" s="15"/>
      <c r="E350" s="14" t="s">
        <v>1607</v>
      </c>
      <c r="F350" s="14" t="s">
        <v>98</v>
      </c>
      <c r="G350" s="293">
        <v>4</v>
      </c>
      <c r="H350" s="294"/>
      <c r="I350" s="15"/>
      <c r="J350" s="15"/>
      <c r="K350" s="15"/>
      <c r="L350" s="15"/>
      <c r="M350" s="15"/>
      <c r="N350" s="15"/>
      <c r="O350" s="15"/>
      <c r="P350" s="15"/>
      <c r="Q350" s="15"/>
    </row>
    <row r="351" spans="1:17" x14ac:dyDescent="0.3">
      <c r="A351" s="14">
        <v>155</v>
      </c>
      <c r="B351" s="27" t="s">
        <v>1626</v>
      </c>
      <c r="C351" s="14"/>
      <c r="D351" s="15"/>
      <c r="E351" s="14" t="s">
        <v>1607</v>
      </c>
      <c r="F351" s="14" t="s">
        <v>98</v>
      </c>
      <c r="G351" s="293">
        <v>5</v>
      </c>
      <c r="H351" s="294"/>
      <c r="I351" s="15"/>
      <c r="J351" s="15"/>
      <c r="K351" s="15"/>
      <c r="L351" s="15"/>
      <c r="M351" s="15"/>
      <c r="N351" s="15"/>
      <c r="O351" s="15"/>
      <c r="P351" s="15"/>
      <c r="Q351" s="15"/>
    </row>
    <row r="352" spans="1:17" x14ac:dyDescent="0.3">
      <c r="A352" s="14">
        <v>156</v>
      </c>
      <c r="B352" s="27" t="s">
        <v>1627</v>
      </c>
      <c r="C352" s="14"/>
      <c r="D352" s="15"/>
      <c r="E352" s="14" t="s">
        <v>1607</v>
      </c>
      <c r="F352" s="14" t="s">
        <v>98</v>
      </c>
      <c r="G352" s="293">
        <v>5</v>
      </c>
      <c r="H352" s="294"/>
      <c r="I352" s="15"/>
      <c r="J352" s="15"/>
      <c r="K352" s="15"/>
      <c r="L352" s="15"/>
      <c r="M352" s="15"/>
      <c r="N352" s="15"/>
      <c r="O352" s="15"/>
      <c r="P352" s="15"/>
      <c r="Q352" s="15"/>
    </row>
    <row r="353" spans="1:17" x14ac:dyDescent="0.3">
      <c r="A353" s="14">
        <v>157</v>
      </c>
      <c r="B353" s="27" t="s">
        <v>1628</v>
      </c>
      <c r="C353" s="14" t="s">
        <v>1629</v>
      </c>
      <c r="D353" s="15"/>
      <c r="E353" s="14" t="s">
        <v>1607</v>
      </c>
      <c r="F353" s="14" t="s">
        <v>98</v>
      </c>
      <c r="G353" s="293">
        <v>759</v>
      </c>
      <c r="H353" s="294"/>
      <c r="I353" s="15"/>
      <c r="J353" s="15"/>
      <c r="K353" s="15"/>
      <c r="L353" s="15"/>
      <c r="M353" s="15"/>
      <c r="N353" s="15"/>
      <c r="O353" s="15"/>
      <c r="P353" s="15"/>
      <c r="Q353" s="15"/>
    </row>
    <row r="354" spans="1:17" x14ac:dyDescent="0.3">
      <c r="A354" s="14">
        <v>158</v>
      </c>
      <c r="B354" s="27" t="s">
        <v>1630</v>
      </c>
      <c r="C354" s="14" t="s">
        <v>1631</v>
      </c>
      <c r="D354" s="15"/>
      <c r="E354" s="14" t="s">
        <v>1607</v>
      </c>
      <c r="F354" s="14" t="s">
        <v>98</v>
      </c>
      <c r="G354" s="293">
        <v>611</v>
      </c>
      <c r="H354" s="294"/>
      <c r="I354" s="15"/>
      <c r="J354" s="15"/>
      <c r="K354" s="15"/>
      <c r="L354" s="15"/>
      <c r="M354" s="15"/>
      <c r="N354" s="15"/>
      <c r="O354" s="15"/>
      <c r="P354" s="15"/>
      <c r="Q354" s="15"/>
    </row>
    <row r="355" spans="1:17" x14ac:dyDescent="0.3">
      <c r="A355" s="14">
        <v>159</v>
      </c>
      <c r="B355" s="27" t="s">
        <v>1630</v>
      </c>
      <c r="C355" s="14" t="s">
        <v>1632</v>
      </c>
      <c r="D355" s="15"/>
      <c r="E355" s="14" t="s">
        <v>1607</v>
      </c>
      <c r="F355" s="14" t="s">
        <v>98</v>
      </c>
      <c r="G355" s="293">
        <v>148</v>
      </c>
      <c r="H355" s="294"/>
      <c r="I355" s="15"/>
      <c r="J355" s="15"/>
      <c r="K355" s="15"/>
      <c r="L355" s="15"/>
      <c r="M355" s="15"/>
      <c r="N355" s="15"/>
      <c r="O355" s="15"/>
      <c r="P355" s="15"/>
      <c r="Q355" s="15"/>
    </row>
    <row r="356" spans="1:17" x14ac:dyDescent="0.3">
      <c r="A356" s="14">
        <v>160</v>
      </c>
      <c r="B356" s="27" t="s">
        <v>1633</v>
      </c>
      <c r="C356" s="14"/>
      <c r="D356" s="15"/>
      <c r="E356" s="14" t="s">
        <v>1607</v>
      </c>
      <c r="F356" s="14" t="s">
        <v>98</v>
      </c>
      <c r="G356" s="293">
        <v>379</v>
      </c>
      <c r="H356" s="294"/>
      <c r="I356" s="15"/>
      <c r="J356" s="15"/>
      <c r="K356" s="15"/>
      <c r="L356" s="15"/>
      <c r="M356" s="15"/>
      <c r="N356" s="15"/>
      <c r="O356" s="15"/>
      <c r="P356" s="15"/>
      <c r="Q356" s="15"/>
    </row>
    <row r="357" spans="1:17" x14ac:dyDescent="0.3">
      <c r="A357" s="14">
        <v>161</v>
      </c>
      <c r="B357" s="27" t="s">
        <v>1634</v>
      </c>
      <c r="C357" s="14"/>
      <c r="D357" s="15"/>
      <c r="E357" s="14" t="s">
        <v>1607</v>
      </c>
      <c r="F357" s="14" t="s">
        <v>98</v>
      </c>
      <c r="G357" s="293">
        <v>759</v>
      </c>
      <c r="H357" s="294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1:17" x14ac:dyDescent="0.3">
      <c r="A358" s="14">
        <v>162</v>
      </c>
      <c r="B358" s="27" t="s">
        <v>1635</v>
      </c>
      <c r="C358" s="14"/>
      <c r="D358" s="15"/>
      <c r="E358" s="14" t="s">
        <v>1607</v>
      </c>
      <c r="F358" s="14" t="s">
        <v>98</v>
      </c>
      <c r="G358" s="293">
        <v>3409</v>
      </c>
      <c r="H358" s="294"/>
      <c r="I358" s="15"/>
      <c r="J358" s="15"/>
      <c r="K358" s="15"/>
      <c r="L358" s="15"/>
      <c r="M358" s="15"/>
      <c r="N358" s="15"/>
      <c r="O358" s="15"/>
      <c r="P358" s="15"/>
      <c r="Q358" s="15"/>
    </row>
    <row r="359" spans="1:17" x14ac:dyDescent="0.3">
      <c r="A359" s="14">
        <v>163</v>
      </c>
      <c r="B359" s="27" t="s">
        <v>1636</v>
      </c>
      <c r="C359" s="14"/>
      <c r="D359" s="15"/>
      <c r="E359" s="14" t="s">
        <v>1607</v>
      </c>
      <c r="F359" s="14" t="s">
        <v>98</v>
      </c>
      <c r="G359" s="293">
        <v>6817</v>
      </c>
      <c r="H359" s="294"/>
      <c r="I359" s="15"/>
      <c r="J359" s="15"/>
      <c r="K359" s="15"/>
      <c r="L359" s="15"/>
      <c r="M359" s="15"/>
      <c r="N359" s="15"/>
      <c r="O359" s="15"/>
      <c r="P359" s="15"/>
      <c r="Q359" s="15"/>
    </row>
    <row r="360" spans="1:17" x14ac:dyDescent="0.3">
      <c r="A360" s="14">
        <v>164</v>
      </c>
      <c r="B360" s="27" t="s">
        <v>1637</v>
      </c>
      <c r="C360" s="14"/>
      <c r="D360" s="15"/>
      <c r="E360" s="14" t="s">
        <v>1607</v>
      </c>
      <c r="F360" s="14" t="s">
        <v>98</v>
      </c>
      <c r="G360" s="293">
        <v>1891</v>
      </c>
      <c r="H360" s="294"/>
      <c r="I360" s="15"/>
      <c r="J360" s="15"/>
      <c r="K360" s="15"/>
      <c r="L360" s="15"/>
      <c r="M360" s="15"/>
      <c r="N360" s="15"/>
      <c r="O360" s="15"/>
      <c r="P360" s="15"/>
      <c r="Q360" s="15"/>
    </row>
    <row r="361" spans="1:17" x14ac:dyDescent="0.3">
      <c r="A361" s="14"/>
      <c r="B361" s="28" t="s">
        <v>1638</v>
      </c>
      <c r="C361" s="14"/>
      <c r="D361" s="15"/>
      <c r="E361" s="14"/>
      <c r="F361" s="14"/>
      <c r="G361" s="293"/>
      <c r="H361" s="294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1:17" x14ac:dyDescent="0.3">
      <c r="A362" s="14">
        <v>165</v>
      </c>
      <c r="B362" s="27" t="s">
        <v>1639</v>
      </c>
      <c r="C362" s="14" t="s">
        <v>1640</v>
      </c>
      <c r="D362" s="15"/>
      <c r="E362" s="14" t="s">
        <v>1641</v>
      </c>
      <c r="F362" s="14" t="s">
        <v>1161</v>
      </c>
      <c r="G362" s="293">
        <v>160</v>
      </c>
      <c r="H362" s="294"/>
      <c r="I362" s="15"/>
      <c r="J362" s="15"/>
      <c r="K362" s="15"/>
      <c r="L362" s="15"/>
      <c r="M362" s="15"/>
      <c r="N362" s="15"/>
      <c r="O362" s="15"/>
      <c r="P362" s="15"/>
      <c r="Q362" s="15"/>
    </row>
    <row r="363" spans="1:17" x14ac:dyDescent="0.3">
      <c r="A363" s="14">
        <v>166</v>
      </c>
      <c r="B363" s="27" t="s">
        <v>1642</v>
      </c>
      <c r="C363" s="14" t="s">
        <v>1643</v>
      </c>
      <c r="D363" s="15"/>
      <c r="E363" s="14" t="s">
        <v>1641</v>
      </c>
      <c r="F363" s="14" t="s">
        <v>98</v>
      </c>
      <c r="G363" s="293">
        <v>10</v>
      </c>
      <c r="H363" s="294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1:17" x14ac:dyDescent="0.3">
      <c r="A364" s="14">
        <v>167</v>
      </c>
      <c r="B364" s="27" t="s">
        <v>1644</v>
      </c>
      <c r="C364" s="14" t="s">
        <v>1645</v>
      </c>
      <c r="D364" s="15"/>
      <c r="E364" s="14" t="s">
        <v>1641</v>
      </c>
      <c r="F364" s="14" t="s">
        <v>98</v>
      </c>
      <c r="G364" s="293">
        <v>10</v>
      </c>
      <c r="H364" s="294"/>
      <c r="I364" s="15"/>
      <c r="J364" s="15"/>
      <c r="K364" s="15"/>
      <c r="L364" s="15"/>
      <c r="M364" s="15"/>
      <c r="N364" s="15"/>
      <c r="O364" s="15"/>
      <c r="P364" s="15"/>
      <c r="Q364" s="15"/>
    </row>
    <row r="365" spans="1:17" x14ac:dyDescent="0.3">
      <c r="A365" s="14">
        <v>168</v>
      </c>
      <c r="B365" s="27" t="s">
        <v>1646</v>
      </c>
      <c r="C365" s="14" t="s">
        <v>1647</v>
      </c>
      <c r="D365" s="15"/>
      <c r="E365" s="14" t="s">
        <v>1641</v>
      </c>
      <c r="F365" s="14" t="s">
        <v>98</v>
      </c>
      <c r="G365" s="293">
        <v>110</v>
      </c>
      <c r="H365" s="294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1:17" x14ac:dyDescent="0.3">
      <c r="A366" s="14"/>
      <c r="B366" s="28" t="s">
        <v>1648</v>
      </c>
      <c r="C366" s="14"/>
      <c r="D366" s="15"/>
      <c r="E366" s="14"/>
      <c r="F366" s="14"/>
      <c r="G366" s="293"/>
      <c r="H366" s="294"/>
      <c r="I366" s="15"/>
      <c r="J366" s="15"/>
      <c r="K366" s="15"/>
      <c r="L366" s="15"/>
      <c r="M366" s="15"/>
      <c r="N366" s="15"/>
      <c r="O366" s="15"/>
      <c r="P366" s="15"/>
      <c r="Q366" s="15"/>
    </row>
    <row r="367" spans="1:17" x14ac:dyDescent="0.3">
      <c r="A367" s="14">
        <v>169</v>
      </c>
      <c r="B367" s="27" t="s">
        <v>1649</v>
      </c>
      <c r="C367" s="14" t="s">
        <v>1650</v>
      </c>
      <c r="D367" s="15"/>
      <c r="E367" s="14" t="s">
        <v>1651</v>
      </c>
      <c r="F367" s="14" t="s">
        <v>1291</v>
      </c>
      <c r="G367" s="293">
        <v>1</v>
      </c>
      <c r="H367" s="294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1:17" ht="27.6" x14ac:dyDescent="0.3">
      <c r="A368" s="14"/>
      <c r="B368" s="27" t="s">
        <v>1652</v>
      </c>
      <c r="C368" s="14"/>
      <c r="D368" s="15"/>
      <c r="E368" s="14"/>
      <c r="F368" s="14"/>
      <c r="G368" s="293"/>
      <c r="H368" s="294"/>
      <c r="I368" s="15"/>
      <c r="J368" s="15"/>
      <c r="K368" s="15"/>
      <c r="L368" s="15"/>
      <c r="M368" s="15"/>
      <c r="N368" s="15"/>
      <c r="O368" s="15"/>
      <c r="P368" s="15"/>
      <c r="Q368" s="15"/>
    </row>
    <row r="369" spans="1:17" ht="27.6" x14ac:dyDescent="0.3">
      <c r="A369" s="14"/>
      <c r="B369" s="27" t="s">
        <v>1653</v>
      </c>
      <c r="C369" s="14"/>
      <c r="D369" s="15"/>
      <c r="E369" s="14"/>
      <c r="F369" s="14"/>
      <c r="G369" s="293"/>
      <c r="H369" s="294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1:17" x14ac:dyDescent="0.3">
      <c r="A370" s="14"/>
      <c r="B370" s="27" t="s">
        <v>1654</v>
      </c>
      <c r="C370" s="14" t="s">
        <v>1655</v>
      </c>
      <c r="D370" s="15"/>
      <c r="E370" s="14" t="s">
        <v>1400</v>
      </c>
      <c r="F370" s="14" t="s">
        <v>98</v>
      </c>
      <c r="G370" s="293">
        <v>1</v>
      </c>
      <c r="H370" s="294"/>
      <c r="I370" s="15"/>
      <c r="J370" s="15"/>
      <c r="K370" s="15"/>
      <c r="L370" s="15"/>
      <c r="M370" s="15"/>
      <c r="N370" s="15"/>
      <c r="O370" s="15"/>
      <c r="P370" s="15"/>
      <c r="Q370" s="15"/>
    </row>
    <row r="371" spans="1:17" x14ac:dyDescent="0.3">
      <c r="A371" s="14"/>
      <c r="B371" s="27" t="s">
        <v>1656</v>
      </c>
      <c r="C371" s="14" t="s">
        <v>1657</v>
      </c>
      <c r="D371" s="15"/>
      <c r="E371" s="14"/>
      <c r="F371" s="14" t="s">
        <v>98</v>
      </c>
      <c r="G371" s="293">
        <v>3</v>
      </c>
      <c r="H371" s="294"/>
      <c r="I371" s="15"/>
      <c r="J371" s="15"/>
      <c r="K371" s="15"/>
      <c r="L371" s="15"/>
      <c r="M371" s="15"/>
      <c r="N371" s="15"/>
      <c r="O371" s="15"/>
      <c r="P371" s="15"/>
      <c r="Q371" s="15"/>
    </row>
    <row r="372" spans="1:17" x14ac:dyDescent="0.3">
      <c r="A372" s="14"/>
      <c r="B372" s="27" t="s">
        <v>1658</v>
      </c>
      <c r="C372" s="14" t="s">
        <v>1659</v>
      </c>
      <c r="D372" s="15"/>
      <c r="E372" s="14"/>
      <c r="F372" s="14" t="s">
        <v>98</v>
      </c>
      <c r="G372" s="293">
        <v>1</v>
      </c>
      <c r="H372" s="294"/>
      <c r="I372" s="15"/>
      <c r="J372" s="15"/>
      <c r="K372" s="15"/>
      <c r="L372" s="15"/>
      <c r="M372" s="15"/>
      <c r="N372" s="15"/>
      <c r="O372" s="15"/>
      <c r="P372" s="15"/>
      <c r="Q372" s="15"/>
    </row>
    <row r="373" spans="1:17" x14ac:dyDescent="0.3">
      <c r="A373" s="14"/>
      <c r="B373" s="27" t="s">
        <v>1660</v>
      </c>
      <c r="C373" s="14" t="s">
        <v>1661</v>
      </c>
      <c r="D373" s="15"/>
      <c r="E373" s="14"/>
      <c r="F373" s="14" t="s">
        <v>1161</v>
      </c>
      <c r="G373" s="293">
        <v>56</v>
      </c>
      <c r="H373" s="294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1:17" x14ac:dyDescent="0.3">
      <c r="A374" s="14"/>
      <c r="B374" s="27" t="s">
        <v>1662</v>
      </c>
      <c r="C374" s="14" t="s">
        <v>1663</v>
      </c>
      <c r="D374" s="15"/>
      <c r="E374" s="14" t="s">
        <v>1400</v>
      </c>
      <c r="F374" s="14" t="s">
        <v>98</v>
      </c>
      <c r="G374" s="293">
        <v>2</v>
      </c>
      <c r="H374" s="294"/>
      <c r="I374" s="15"/>
      <c r="J374" s="15"/>
      <c r="K374" s="15"/>
      <c r="L374" s="15"/>
      <c r="M374" s="15"/>
      <c r="N374" s="15"/>
      <c r="O374" s="15"/>
      <c r="P374" s="15"/>
      <c r="Q374" s="15"/>
    </row>
    <row r="375" spans="1:17" x14ac:dyDescent="0.3">
      <c r="A375" s="14">
        <v>170</v>
      </c>
      <c r="B375" s="27" t="s">
        <v>1649</v>
      </c>
      <c r="C375" s="14" t="s">
        <v>1650</v>
      </c>
      <c r="D375" s="15"/>
      <c r="E375" s="14" t="s">
        <v>1651</v>
      </c>
      <c r="F375" s="14" t="s">
        <v>1291</v>
      </c>
      <c r="G375" s="293">
        <v>1</v>
      </c>
      <c r="H375" s="294"/>
      <c r="I375" s="15"/>
      <c r="J375" s="15"/>
      <c r="K375" s="15"/>
      <c r="L375" s="15"/>
      <c r="M375" s="15"/>
      <c r="N375" s="15"/>
      <c r="O375" s="15"/>
      <c r="P375" s="15"/>
      <c r="Q375" s="15"/>
    </row>
    <row r="376" spans="1:17" ht="27.6" x14ac:dyDescent="0.3">
      <c r="A376" s="14"/>
      <c r="B376" s="27" t="s">
        <v>1652</v>
      </c>
      <c r="C376" s="14"/>
      <c r="D376" s="15"/>
      <c r="E376" s="14"/>
      <c r="F376" s="14"/>
      <c r="G376" s="293"/>
      <c r="H376" s="294"/>
      <c r="I376" s="15"/>
      <c r="J376" s="15"/>
      <c r="K376" s="15"/>
      <c r="L376" s="15"/>
      <c r="M376" s="15"/>
      <c r="N376" s="15"/>
      <c r="O376" s="15"/>
      <c r="P376" s="15"/>
      <c r="Q376" s="15"/>
    </row>
    <row r="377" spans="1:17" ht="27.6" x14ac:dyDescent="0.3">
      <c r="A377" s="14"/>
      <c r="B377" s="27" t="s">
        <v>1653</v>
      </c>
      <c r="C377" s="14"/>
      <c r="D377" s="15"/>
      <c r="E377" s="14"/>
      <c r="F377" s="14"/>
      <c r="G377" s="293"/>
      <c r="H377" s="294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1:17" x14ac:dyDescent="0.3">
      <c r="A378" s="14"/>
      <c r="B378" s="27" t="s">
        <v>1654</v>
      </c>
      <c r="C378" s="14" t="s">
        <v>1655</v>
      </c>
      <c r="D378" s="15"/>
      <c r="E378" s="14" t="s">
        <v>1400</v>
      </c>
      <c r="F378" s="14" t="s">
        <v>98</v>
      </c>
      <c r="G378" s="293">
        <v>1</v>
      </c>
      <c r="H378" s="294"/>
      <c r="I378" s="15"/>
      <c r="J378" s="15"/>
      <c r="K378" s="15"/>
      <c r="L378" s="15"/>
      <c r="M378" s="15"/>
      <c r="N378" s="15"/>
      <c r="O378" s="15"/>
      <c r="P378" s="15"/>
      <c r="Q378" s="15"/>
    </row>
    <row r="379" spans="1:17" x14ac:dyDescent="0.3">
      <c r="A379" s="14"/>
      <c r="B379" s="27" t="s">
        <v>1656</v>
      </c>
      <c r="C379" s="14" t="s">
        <v>1657</v>
      </c>
      <c r="D379" s="15"/>
      <c r="E379" s="14"/>
      <c r="F379" s="14" t="s">
        <v>98</v>
      </c>
      <c r="G379" s="293">
        <v>4</v>
      </c>
      <c r="H379" s="294"/>
      <c r="I379" s="15"/>
      <c r="J379" s="15"/>
      <c r="K379" s="15"/>
      <c r="L379" s="15"/>
      <c r="M379" s="15"/>
      <c r="N379" s="15"/>
      <c r="O379" s="15"/>
      <c r="P379" s="15"/>
      <c r="Q379" s="15"/>
    </row>
    <row r="380" spans="1:17" x14ac:dyDescent="0.3">
      <c r="A380" s="14"/>
      <c r="B380" s="27" t="s">
        <v>1658</v>
      </c>
      <c r="C380" s="14" t="s">
        <v>1659</v>
      </c>
      <c r="D380" s="15"/>
      <c r="E380" s="14"/>
      <c r="F380" s="14" t="s">
        <v>98</v>
      </c>
      <c r="G380" s="293">
        <v>1</v>
      </c>
      <c r="H380" s="294"/>
      <c r="I380" s="15"/>
      <c r="J380" s="15"/>
      <c r="K380" s="15"/>
      <c r="L380" s="15"/>
      <c r="M380" s="15"/>
      <c r="N380" s="15"/>
      <c r="O380" s="15"/>
      <c r="P380" s="15"/>
      <c r="Q380" s="15"/>
    </row>
    <row r="381" spans="1:17" x14ac:dyDescent="0.3">
      <c r="A381" s="14"/>
      <c r="B381" s="27" t="s">
        <v>1660</v>
      </c>
      <c r="C381" s="14" t="s">
        <v>1661</v>
      </c>
      <c r="D381" s="15"/>
      <c r="E381" s="14"/>
      <c r="F381" s="14" t="s">
        <v>1161</v>
      </c>
      <c r="G381" s="293">
        <v>70</v>
      </c>
      <c r="H381" s="294"/>
      <c r="I381" s="15"/>
      <c r="J381" s="15"/>
      <c r="K381" s="15"/>
      <c r="L381" s="15"/>
      <c r="M381" s="15"/>
      <c r="N381" s="15"/>
      <c r="O381" s="15"/>
      <c r="P381" s="15"/>
      <c r="Q381" s="15"/>
    </row>
    <row r="382" spans="1:17" x14ac:dyDescent="0.3">
      <c r="A382" s="14"/>
      <c r="B382" s="27" t="s">
        <v>1662</v>
      </c>
      <c r="C382" s="14" t="s">
        <v>1663</v>
      </c>
      <c r="D382" s="15"/>
      <c r="E382" s="14" t="s">
        <v>1400</v>
      </c>
      <c r="F382" s="14" t="s">
        <v>98</v>
      </c>
      <c r="G382" s="293">
        <v>2</v>
      </c>
      <c r="H382" s="294"/>
      <c r="I382" s="15"/>
      <c r="J382" s="15"/>
      <c r="K382" s="15"/>
      <c r="L382" s="15"/>
      <c r="M382" s="15"/>
      <c r="N382" s="15"/>
      <c r="O382" s="15"/>
      <c r="P382" s="15"/>
      <c r="Q382" s="15"/>
    </row>
    <row r="383" spans="1:17" ht="27.6" x14ac:dyDescent="0.3">
      <c r="A383" s="14">
        <v>171</v>
      </c>
      <c r="B383" s="27" t="s">
        <v>1664</v>
      </c>
      <c r="C383" s="25" t="s">
        <v>1665</v>
      </c>
      <c r="D383" s="15"/>
      <c r="E383" s="14"/>
      <c r="F383" s="14" t="s">
        <v>1161</v>
      </c>
      <c r="G383" s="293">
        <v>850</v>
      </c>
      <c r="H383" s="294"/>
      <c r="I383" s="15"/>
      <c r="J383" s="15"/>
      <c r="K383" s="15"/>
      <c r="L383" s="15"/>
      <c r="M383" s="15"/>
      <c r="N383" s="15"/>
      <c r="O383" s="15"/>
      <c r="P383" s="15"/>
      <c r="Q383" s="15"/>
    </row>
    <row r="384" spans="1:17" x14ac:dyDescent="0.3">
      <c r="A384" s="14">
        <v>172</v>
      </c>
      <c r="B384" s="27" t="s">
        <v>1431</v>
      </c>
      <c r="C384" s="14" t="s">
        <v>1666</v>
      </c>
      <c r="D384" s="15"/>
      <c r="E384" s="14"/>
      <c r="F384" s="14" t="s">
        <v>1161</v>
      </c>
      <c r="G384" s="293">
        <v>850</v>
      </c>
      <c r="H384" s="294"/>
      <c r="I384" s="15"/>
      <c r="J384" s="15"/>
      <c r="K384" s="15"/>
      <c r="L384" s="15"/>
      <c r="M384" s="15"/>
      <c r="N384" s="15"/>
      <c r="O384" s="15"/>
      <c r="P384" s="15"/>
      <c r="Q384" s="15"/>
    </row>
    <row r="385" spans="1:17" x14ac:dyDescent="0.3">
      <c r="A385" s="14"/>
      <c r="B385" s="28" t="s">
        <v>1391</v>
      </c>
      <c r="C385" s="14"/>
      <c r="D385" s="15"/>
      <c r="E385" s="14"/>
      <c r="F385" s="14"/>
      <c r="G385" s="293"/>
      <c r="H385" s="294"/>
      <c r="I385" s="15"/>
      <c r="J385" s="15"/>
      <c r="K385" s="15"/>
      <c r="L385" s="15"/>
      <c r="M385" s="15"/>
      <c r="N385" s="15"/>
      <c r="O385" s="15"/>
      <c r="P385" s="15"/>
      <c r="Q385" s="15"/>
    </row>
    <row r="386" spans="1:17" ht="15" thickBot="1" x14ac:dyDescent="0.35">
      <c r="A386" s="14">
        <v>173</v>
      </c>
      <c r="B386" s="27" t="s">
        <v>1392</v>
      </c>
      <c r="C386" s="14" t="s">
        <v>1393</v>
      </c>
      <c r="D386" s="15"/>
      <c r="E386" s="14"/>
      <c r="F386" s="14" t="s">
        <v>98</v>
      </c>
      <c r="G386" s="293">
        <v>50</v>
      </c>
      <c r="H386" s="294"/>
      <c r="I386" s="15"/>
      <c r="J386" s="15"/>
      <c r="K386" s="15"/>
      <c r="L386" s="15"/>
      <c r="M386" s="15"/>
      <c r="N386" s="15"/>
      <c r="O386" s="15"/>
      <c r="P386" s="15"/>
      <c r="Q386" s="15"/>
    </row>
    <row r="387" spans="1:17" ht="28.35" customHeight="1" x14ac:dyDescent="0.3">
      <c r="A387" s="247" t="s">
        <v>2956</v>
      </c>
      <c r="B387" s="248"/>
      <c r="C387" s="248"/>
      <c r="D387" s="248"/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8"/>
      <c r="P387" s="248"/>
      <c r="Q387" s="249"/>
    </row>
    <row r="388" spans="1:17" ht="27.9" customHeight="1" thickBot="1" x14ac:dyDescent="0.35">
      <c r="A388" s="250"/>
      <c r="B388" s="251"/>
      <c r="C388" s="251"/>
      <c r="D388" s="251"/>
      <c r="E388" s="251"/>
      <c r="F388" s="251"/>
      <c r="G388" s="251"/>
      <c r="H388" s="251"/>
      <c r="I388" s="251"/>
      <c r="J388" s="251"/>
      <c r="K388" s="251"/>
      <c r="L388" s="251"/>
      <c r="M388" s="251"/>
      <c r="N388" s="251"/>
      <c r="O388" s="251"/>
      <c r="P388" s="251"/>
      <c r="Q388" s="252"/>
    </row>
  </sheetData>
  <mergeCells count="396">
    <mergeCell ref="A3:B3"/>
    <mergeCell ref="G3:H3"/>
    <mergeCell ref="G4:H4"/>
    <mergeCell ref="G14:H14"/>
    <mergeCell ref="G10:H10"/>
    <mergeCell ref="G11:H11"/>
    <mergeCell ref="G12:H12"/>
    <mergeCell ref="G13:H13"/>
    <mergeCell ref="A387:Q388"/>
    <mergeCell ref="A1:A2"/>
    <mergeCell ref="B1:B2"/>
    <mergeCell ref="C1:C2"/>
    <mergeCell ref="D1:D2"/>
    <mergeCell ref="E1:E2"/>
    <mergeCell ref="F1:F2"/>
    <mergeCell ref="G1:H2"/>
    <mergeCell ref="I1:I2"/>
    <mergeCell ref="G9:H9"/>
    <mergeCell ref="G5:H5"/>
    <mergeCell ref="G6:H6"/>
    <mergeCell ref="G7:H7"/>
    <mergeCell ref="G8:H8"/>
    <mergeCell ref="J1:J2"/>
    <mergeCell ref="L1:M1"/>
    <mergeCell ref="G27:H27"/>
    <mergeCell ref="G28:H28"/>
    <mergeCell ref="G29:H29"/>
    <mergeCell ref="G31:H31"/>
    <mergeCell ref="N1:O1"/>
    <mergeCell ref="G32:H32"/>
    <mergeCell ref="G33:H33"/>
    <mergeCell ref="G15:H15"/>
    <mergeCell ref="G16:H16"/>
    <mergeCell ref="G18:H18"/>
    <mergeCell ref="G19:H19"/>
    <mergeCell ref="G43:H43"/>
    <mergeCell ref="G44:H44"/>
    <mergeCell ref="G45:H45"/>
    <mergeCell ref="G20:H20"/>
    <mergeCell ref="G47:H47"/>
    <mergeCell ref="G48:H48"/>
    <mergeCell ref="G51:H51"/>
    <mergeCell ref="G34:H34"/>
    <mergeCell ref="G35:H35"/>
    <mergeCell ref="G36:H36"/>
    <mergeCell ref="G37:H37"/>
    <mergeCell ref="G38:H38"/>
    <mergeCell ref="G39:H39"/>
    <mergeCell ref="G40:H40"/>
    <mergeCell ref="G41:H41"/>
    <mergeCell ref="G57:H57"/>
    <mergeCell ref="G59:H59"/>
    <mergeCell ref="G61:H61"/>
    <mergeCell ref="G60:H60"/>
    <mergeCell ref="G71:H71"/>
    <mergeCell ref="G72:H72"/>
    <mergeCell ref="G21:H21"/>
    <mergeCell ref="G22:H22"/>
    <mergeCell ref="G23:H23"/>
    <mergeCell ref="G24:H24"/>
    <mergeCell ref="G25:H25"/>
    <mergeCell ref="G26:H26"/>
    <mergeCell ref="G30:H30"/>
    <mergeCell ref="G58:H58"/>
    <mergeCell ref="G62:H62"/>
    <mergeCell ref="G42:H42"/>
    <mergeCell ref="G46:H46"/>
    <mergeCell ref="G49:H49"/>
    <mergeCell ref="G50:H50"/>
    <mergeCell ref="G52:H52"/>
    <mergeCell ref="G54:H54"/>
    <mergeCell ref="G53:H53"/>
    <mergeCell ref="G56:H56"/>
    <mergeCell ref="G55:H55"/>
    <mergeCell ref="G120:H120"/>
    <mergeCell ref="G125:H125"/>
    <mergeCell ref="G107:H107"/>
    <mergeCell ref="G108:H108"/>
    <mergeCell ref="G110:H110"/>
    <mergeCell ref="G111:H111"/>
    <mergeCell ref="G77:H77"/>
    <mergeCell ref="G81:H81"/>
    <mergeCell ref="G89:H89"/>
    <mergeCell ref="G94:H94"/>
    <mergeCell ref="G97:H97"/>
    <mergeCell ref="G101:H101"/>
    <mergeCell ref="G79:H79"/>
    <mergeCell ref="G80:H80"/>
    <mergeCell ref="G82:H82"/>
    <mergeCell ref="G83:H83"/>
    <mergeCell ref="G91:H91"/>
    <mergeCell ref="G92:H92"/>
    <mergeCell ref="G93:H93"/>
    <mergeCell ref="G95:H95"/>
    <mergeCell ref="G96:H96"/>
    <mergeCell ref="G98:H98"/>
    <mergeCell ref="G84:H84"/>
    <mergeCell ref="G85:H85"/>
    <mergeCell ref="G74:H74"/>
    <mergeCell ref="G75:H75"/>
    <mergeCell ref="G76:H76"/>
    <mergeCell ref="G78:H78"/>
    <mergeCell ref="G63:H63"/>
    <mergeCell ref="G64:H64"/>
    <mergeCell ref="G66:H66"/>
    <mergeCell ref="G68:H68"/>
    <mergeCell ref="G67:H67"/>
    <mergeCell ref="G70:H70"/>
    <mergeCell ref="G65:H65"/>
    <mergeCell ref="G69:H69"/>
    <mergeCell ref="G73:H73"/>
    <mergeCell ref="G86:H86"/>
    <mergeCell ref="G87:H87"/>
    <mergeCell ref="G88:H88"/>
    <mergeCell ref="G90:H90"/>
    <mergeCell ref="G112:H112"/>
    <mergeCell ref="G114:H114"/>
    <mergeCell ref="G115:H115"/>
    <mergeCell ref="G116:H116"/>
    <mergeCell ref="G118:H118"/>
    <mergeCell ref="G119:H119"/>
    <mergeCell ref="G99:H99"/>
    <mergeCell ref="G100:H100"/>
    <mergeCell ref="G103:H103"/>
    <mergeCell ref="G102:H102"/>
    <mergeCell ref="G104:H104"/>
    <mergeCell ref="G105:H105"/>
    <mergeCell ref="G106:H106"/>
    <mergeCell ref="G109:H109"/>
    <mergeCell ref="G113:H113"/>
    <mergeCell ref="G117:H117"/>
    <mergeCell ref="G121:H121"/>
    <mergeCell ref="G122:H122"/>
    <mergeCell ref="G123:H123"/>
    <mergeCell ref="G124:H124"/>
    <mergeCell ref="G134:H134"/>
    <mergeCell ref="G139:H139"/>
    <mergeCell ref="G136:H136"/>
    <mergeCell ref="G137:H137"/>
    <mergeCell ref="G138:H138"/>
    <mergeCell ref="G130:H130"/>
    <mergeCell ref="G246:H246"/>
    <mergeCell ref="G251:H251"/>
    <mergeCell ref="G126:H126"/>
    <mergeCell ref="G127:H127"/>
    <mergeCell ref="G128:H128"/>
    <mergeCell ref="G129:H129"/>
    <mergeCell ref="G131:H131"/>
    <mergeCell ref="G132:H132"/>
    <mergeCell ref="G133:H133"/>
    <mergeCell ref="G135:H135"/>
    <mergeCell ref="G219:H219"/>
    <mergeCell ref="G223:H223"/>
    <mergeCell ref="G229:H229"/>
    <mergeCell ref="G233:H233"/>
    <mergeCell ref="G237:H237"/>
    <mergeCell ref="G240:H240"/>
    <mergeCell ref="G220:H220"/>
    <mergeCell ref="G221:H221"/>
    <mergeCell ref="G222:H222"/>
    <mergeCell ref="G224:H224"/>
    <mergeCell ref="G179:H179"/>
    <mergeCell ref="G181:H181"/>
    <mergeCell ref="G182:H182"/>
    <mergeCell ref="G148:H148"/>
    <mergeCell ref="G140:H140"/>
    <mergeCell ref="G141:H141"/>
    <mergeCell ref="G142:H142"/>
    <mergeCell ref="G143:H143"/>
    <mergeCell ref="G145:H145"/>
    <mergeCell ref="G146:H146"/>
    <mergeCell ref="G175:H175"/>
    <mergeCell ref="G176:H176"/>
    <mergeCell ref="G178:H178"/>
    <mergeCell ref="G161:H161"/>
    <mergeCell ref="G163:H163"/>
    <mergeCell ref="G164:H164"/>
    <mergeCell ref="G165:H165"/>
    <mergeCell ref="G167:H167"/>
    <mergeCell ref="G168:H168"/>
    <mergeCell ref="G166:H166"/>
    <mergeCell ref="G170:H170"/>
    <mergeCell ref="G174:H174"/>
    <mergeCell ref="G177:H177"/>
    <mergeCell ref="G169:H169"/>
    <mergeCell ref="G155:H155"/>
    <mergeCell ref="G157:H157"/>
    <mergeCell ref="G158:H158"/>
    <mergeCell ref="G160:H160"/>
    <mergeCell ref="G171:H171"/>
    <mergeCell ref="G172:H172"/>
    <mergeCell ref="G173:H173"/>
    <mergeCell ref="G144:H144"/>
    <mergeCell ref="G180:H180"/>
    <mergeCell ref="G197:H197"/>
    <mergeCell ref="G198:H198"/>
    <mergeCell ref="G200:H200"/>
    <mergeCell ref="G201:H201"/>
    <mergeCell ref="G183:H183"/>
    <mergeCell ref="G187:H187"/>
    <mergeCell ref="G191:H191"/>
    <mergeCell ref="G195:H195"/>
    <mergeCell ref="G199:H199"/>
    <mergeCell ref="G152:H152"/>
    <mergeCell ref="G156:H156"/>
    <mergeCell ref="G159:H159"/>
    <mergeCell ref="G162:H162"/>
    <mergeCell ref="G147:H147"/>
    <mergeCell ref="G149:H149"/>
    <mergeCell ref="G150:H150"/>
    <mergeCell ref="G151:H151"/>
    <mergeCell ref="G153:H153"/>
    <mergeCell ref="G154:H154"/>
    <mergeCell ref="G202:H202"/>
    <mergeCell ref="G203:H203"/>
    <mergeCell ref="G184:H184"/>
    <mergeCell ref="G185:H185"/>
    <mergeCell ref="G186:H186"/>
    <mergeCell ref="G188:H188"/>
    <mergeCell ref="G189:H189"/>
    <mergeCell ref="G190:H190"/>
    <mergeCell ref="G192:H192"/>
    <mergeCell ref="G193:H193"/>
    <mergeCell ref="G194:H194"/>
    <mergeCell ref="G196:H196"/>
    <mergeCell ref="G213:H213"/>
    <mergeCell ref="G214:H214"/>
    <mergeCell ref="G215:H215"/>
    <mergeCell ref="G216:H216"/>
    <mergeCell ref="G217:H217"/>
    <mergeCell ref="G218:H218"/>
    <mergeCell ref="G204:H204"/>
    <mergeCell ref="G211:H211"/>
    <mergeCell ref="G210:H210"/>
    <mergeCell ref="G209:H209"/>
    <mergeCell ref="G208:H208"/>
    <mergeCell ref="G207:H207"/>
    <mergeCell ref="G206:H206"/>
    <mergeCell ref="G205:H205"/>
    <mergeCell ref="G212:H212"/>
    <mergeCell ref="G232:H232"/>
    <mergeCell ref="G234:H234"/>
    <mergeCell ref="G235:H235"/>
    <mergeCell ref="G236:H236"/>
    <mergeCell ref="G238:H238"/>
    <mergeCell ref="G239:H239"/>
    <mergeCell ref="G225:H225"/>
    <mergeCell ref="G226:H226"/>
    <mergeCell ref="G227:H227"/>
    <mergeCell ref="G228:H228"/>
    <mergeCell ref="G230:H230"/>
    <mergeCell ref="G231:H231"/>
    <mergeCell ref="G241:H241"/>
    <mergeCell ref="G242:H242"/>
    <mergeCell ref="G243:H243"/>
    <mergeCell ref="G244:H244"/>
    <mergeCell ref="G245:H245"/>
    <mergeCell ref="G247:H247"/>
    <mergeCell ref="G248:H248"/>
    <mergeCell ref="G297:H297"/>
    <mergeCell ref="G298:H298"/>
    <mergeCell ref="G291:H291"/>
    <mergeCell ref="G292:H292"/>
    <mergeCell ref="G293:H293"/>
    <mergeCell ref="G294:H294"/>
    <mergeCell ref="G295:H295"/>
    <mergeCell ref="G296:H296"/>
    <mergeCell ref="G281:H281"/>
    <mergeCell ref="G286:H286"/>
    <mergeCell ref="G287:H287"/>
    <mergeCell ref="G288:H288"/>
    <mergeCell ref="G289:H289"/>
    <mergeCell ref="G290:H290"/>
    <mergeCell ref="G285:H285"/>
    <mergeCell ref="G256:H256"/>
    <mergeCell ref="G259:H259"/>
    <mergeCell ref="G249:H249"/>
    <mergeCell ref="G250:H250"/>
    <mergeCell ref="G252:H252"/>
    <mergeCell ref="G253:H253"/>
    <mergeCell ref="G254:H254"/>
    <mergeCell ref="G255:H255"/>
    <mergeCell ref="G303:H303"/>
    <mergeCell ref="G304:H304"/>
    <mergeCell ref="G305:H305"/>
    <mergeCell ref="G299:H299"/>
    <mergeCell ref="G300:H300"/>
    <mergeCell ref="G301:H301"/>
    <mergeCell ref="G302:H302"/>
    <mergeCell ref="G262:H262"/>
    <mergeCell ref="G265:H265"/>
    <mergeCell ref="G270:H270"/>
    <mergeCell ref="G275:H275"/>
    <mergeCell ref="G257:H257"/>
    <mergeCell ref="G258:H258"/>
    <mergeCell ref="G260:H260"/>
    <mergeCell ref="G261:H261"/>
    <mergeCell ref="G271:H271"/>
    <mergeCell ref="G272:H272"/>
    <mergeCell ref="G273:H273"/>
    <mergeCell ref="G274:H274"/>
    <mergeCell ref="G276:H276"/>
    <mergeCell ref="G277:H277"/>
    <mergeCell ref="G263:H263"/>
    <mergeCell ref="G264:H264"/>
    <mergeCell ref="G266:H266"/>
    <mergeCell ref="G267:H267"/>
    <mergeCell ref="G268:H268"/>
    <mergeCell ref="G269:H269"/>
    <mergeCell ref="G306:H306"/>
    <mergeCell ref="G307:H307"/>
    <mergeCell ref="G308:H308"/>
    <mergeCell ref="G309:H309"/>
    <mergeCell ref="G310:H310"/>
    <mergeCell ref="G311:H311"/>
    <mergeCell ref="G278:H278"/>
    <mergeCell ref="G279:H279"/>
    <mergeCell ref="G280:H280"/>
    <mergeCell ref="G282:H282"/>
    <mergeCell ref="G283:H283"/>
    <mergeCell ref="G284:H284"/>
    <mergeCell ref="G318:H318"/>
    <mergeCell ref="G319:H319"/>
    <mergeCell ref="G320:H320"/>
    <mergeCell ref="G322:H322"/>
    <mergeCell ref="G323:H323"/>
    <mergeCell ref="G324:H324"/>
    <mergeCell ref="G321:H321"/>
    <mergeCell ref="G312:H312"/>
    <mergeCell ref="G313:H313"/>
    <mergeCell ref="G314:H314"/>
    <mergeCell ref="G315:H315"/>
    <mergeCell ref="G316:H316"/>
    <mergeCell ref="G317:H317"/>
    <mergeCell ref="G345:H345"/>
    <mergeCell ref="G333:H333"/>
    <mergeCell ref="G334:H334"/>
    <mergeCell ref="G335:H335"/>
    <mergeCell ref="G336:H336"/>
    <mergeCell ref="G338:H338"/>
    <mergeCell ref="G339:H339"/>
    <mergeCell ref="G325:H325"/>
    <mergeCell ref="G326:H326"/>
    <mergeCell ref="G327:H327"/>
    <mergeCell ref="G328:H328"/>
    <mergeCell ref="G330:H330"/>
    <mergeCell ref="G331:H331"/>
    <mergeCell ref="G386:H386"/>
    <mergeCell ref="G329:H329"/>
    <mergeCell ref="G332:H332"/>
    <mergeCell ref="G337:H337"/>
    <mergeCell ref="G351:H351"/>
    <mergeCell ref="G352:H352"/>
    <mergeCell ref="G353:H353"/>
    <mergeCell ref="G354:H354"/>
    <mergeCell ref="G355:H355"/>
    <mergeCell ref="G346:H346"/>
    <mergeCell ref="G347:H347"/>
    <mergeCell ref="G348:H348"/>
    <mergeCell ref="G349:H349"/>
    <mergeCell ref="G350:H350"/>
    <mergeCell ref="G384:H384"/>
    <mergeCell ref="G356:H356"/>
    <mergeCell ref="G357:H357"/>
    <mergeCell ref="G358:H358"/>
    <mergeCell ref="G359:H359"/>
    <mergeCell ref="G340:H340"/>
    <mergeCell ref="G341:H341"/>
    <mergeCell ref="G342:H342"/>
    <mergeCell ref="G343:H343"/>
    <mergeCell ref="G344:H344"/>
    <mergeCell ref="G361:H361"/>
    <mergeCell ref="G366:H366"/>
    <mergeCell ref="G368:H368"/>
    <mergeCell ref="G369:H369"/>
    <mergeCell ref="G370:H370"/>
    <mergeCell ref="G371:H371"/>
    <mergeCell ref="G372:H372"/>
    <mergeCell ref="G373:H373"/>
    <mergeCell ref="G360:H360"/>
    <mergeCell ref="G362:H362"/>
    <mergeCell ref="G363:H363"/>
    <mergeCell ref="G364:H364"/>
    <mergeCell ref="G365:H365"/>
    <mergeCell ref="G367:H367"/>
    <mergeCell ref="G380:H380"/>
    <mergeCell ref="G381:H381"/>
    <mergeCell ref="G382:H382"/>
    <mergeCell ref="G385:H385"/>
    <mergeCell ref="G374:H374"/>
    <mergeCell ref="G376:H376"/>
    <mergeCell ref="G377:H377"/>
    <mergeCell ref="G378:H378"/>
    <mergeCell ref="G379:H379"/>
    <mergeCell ref="G375:H375"/>
    <mergeCell ref="G383:H3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B829-C173-49F4-96DD-0D98A5ED4D31}">
  <dimension ref="A1:Q64"/>
  <sheetViews>
    <sheetView zoomScale="85" zoomScaleNormal="85" workbookViewId="0">
      <selection sqref="A1:XFD4"/>
    </sheetView>
  </sheetViews>
  <sheetFormatPr defaultRowHeight="14.4" x14ac:dyDescent="0.3"/>
  <cols>
    <col min="2" max="2" width="65.6640625" customWidth="1"/>
    <col min="3" max="3" width="20.88671875" customWidth="1"/>
    <col min="4" max="4" width="21.33203125" customWidth="1"/>
    <col min="5" max="5" width="18.33203125" style="10" bestFit="1" customWidth="1"/>
    <col min="7" max="7" width="7.6640625" style="10" bestFit="1" customWidth="1"/>
    <col min="8" max="8" width="6.44140625" style="9" customWidth="1"/>
    <col min="9" max="9" width="11" bestFit="1" customWidth="1"/>
    <col min="10" max="10" width="27.5546875" customWidth="1"/>
    <col min="11" max="11" width="16.109375" customWidth="1"/>
    <col min="12" max="12" width="14.33203125" customWidth="1"/>
    <col min="13" max="13" width="15.88671875" customWidth="1"/>
    <col min="14" max="14" width="14.88671875" customWidth="1"/>
    <col min="15" max="15" width="18.5546875" customWidth="1"/>
    <col min="16" max="16" width="20" customWidth="1"/>
    <col min="17" max="17" width="12.33203125" bestFit="1" customWidth="1"/>
  </cols>
  <sheetData>
    <row r="1" spans="1:17" s="1" customFormat="1" ht="27.75" customHeight="1" x14ac:dyDescent="0.3">
      <c r="A1" s="303" t="s">
        <v>18</v>
      </c>
      <c r="B1" s="305" t="s">
        <v>17</v>
      </c>
      <c r="C1" s="307" t="s">
        <v>19</v>
      </c>
      <c r="D1" s="307" t="s">
        <v>20</v>
      </c>
      <c r="E1" s="307" t="s">
        <v>21</v>
      </c>
      <c r="F1" s="309" t="s">
        <v>60</v>
      </c>
      <c r="G1" s="311" t="s">
        <v>22</v>
      </c>
      <c r="H1" s="312"/>
      <c r="I1" s="309" t="s">
        <v>23</v>
      </c>
      <c r="J1" s="316" t="s">
        <v>26</v>
      </c>
      <c r="K1" s="2" t="s">
        <v>25</v>
      </c>
      <c r="L1" s="318" t="s">
        <v>0</v>
      </c>
      <c r="M1" s="319"/>
      <c r="N1" s="318" t="s">
        <v>1</v>
      </c>
      <c r="O1" s="319"/>
      <c r="P1" s="2" t="s">
        <v>2</v>
      </c>
      <c r="Q1" s="2" t="s">
        <v>4</v>
      </c>
    </row>
    <row r="2" spans="1:17" s="1" customFormat="1" ht="24.9" customHeight="1" x14ac:dyDescent="0.3">
      <c r="A2" s="304"/>
      <c r="B2" s="306"/>
      <c r="C2" s="308"/>
      <c r="D2" s="308"/>
      <c r="E2" s="308"/>
      <c r="F2" s="310"/>
      <c r="G2" s="313"/>
      <c r="H2" s="314"/>
      <c r="I2" s="315"/>
      <c r="J2" s="317"/>
      <c r="K2" s="2" t="s">
        <v>24</v>
      </c>
      <c r="L2" s="2" t="s">
        <v>3</v>
      </c>
      <c r="M2" s="2" t="s">
        <v>4</v>
      </c>
      <c r="N2" s="2" t="s">
        <v>3</v>
      </c>
      <c r="O2" s="2" t="s">
        <v>4</v>
      </c>
      <c r="P2" s="2" t="s">
        <v>5</v>
      </c>
      <c r="Q2" s="2" t="s">
        <v>5</v>
      </c>
    </row>
    <row r="3" spans="1:17" s="1" customFormat="1" ht="32.4" customHeight="1" x14ac:dyDescent="0.3">
      <c r="A3" s="301" t="s">
        <v>1667</v>
      </c>
      <c r="B3" s="302"/>
      <c r="C3" s="4"/>
      <c r="D3" s="5"/>
      <c r="E3" s="5"/>
      <c r="F3" s="5"/>
      <c r="G3" s="301"/>
      <c r="H3" s="302"/>
      <c r="I3" s="3"/>
      <c r="J3" s="3"/>
      <c r="K3" s="5"/>
      <c r="L3" s="5"/>
      <c r="M3" s="6">
        <f>SUM(M4:M530)</f>
        <v>0</v>
      </c>
      <c r="N3" s="5"/>
      <c r="O3" s="6">
        <f>SUM(O4:O530)</f>
        <v>0</v>
      </c>
      <c r="P3" s="5"/>
      <c r="Q3" s="6">
        <f>SUM(Q4:Q530)</f>
        <v>0</v>
      </c>
    </row>
    <row r="4" spans="1:17" x14ac:dyDescent="0.3">
      <c r="A4" s="15"/>
      <c r="B4" s="23" t="s">
        <v>1668</v>
      </c>
      <c r="C4" s="15"/>
      <c r="D4" s="15"/>
      <c r="E4" s="14"/>
      <c r="F4" s="15"/>
      <c r="G4" s="293"/>
      <c r="H4" s="294"/>
      <c r="I4" s="15"/>
      <c r="J4" s="15"/>
      <c r="K4" s="15"/>
      <c r="L4" s="15"/>
      <c r="M4" s="15"/>
      <c r="N4" s="15"/>
      <c r="O4" s="15"/>
      <c r="P4" s="15"/>
      <c r="Q4" s="15"/>
    </row>
    <row r="5" spans="1:17" ht="24.9" customHeight="1" x14ac:dyDescent="0.3">
      <c r="A5" s="14">
        <v>1</v>
      </c>
      <c r="B5" s="241" t="s">
        <v>3325</v>
      </c>
      <c r="C5" s="242" t="s">
        <v>3326</v>
      </c>
      <c r="D5" s="14"/>
      <c r="E5" s="14" t="s">
        <v>3327</v>
      </c>
      <c r="F5" s="14" t="s">
        <v>98</v>
      </c>
      <c r="G5" s="320">
        <v>1</v>
      </c>
      <c r="H5" s="321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3">
      <c r="A6" s="14">
        <v>2</v>
      </c>
      <c r="B6" s="241" t="s">
        <v>3328</v>
      </c>
      <c r="C6" s="242" t="s">
        <v>3329</v>
      </c>
      <c r="D6" s="14"/>
      <c r="E6" s="14" t="s">
        <v>3327</v>
      </c>
      <c r="F6" s="14" t="s">
        <v>98</v>
      </c>
      <c r="G6" s="320">
        <v>1</v>
      </c>
      <c r="H6" s="321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3">
      <c r="A7" s="14">
        <v>3</v>
      </c>
      <c r="B7" s="241" t="s">
        <v>3330</v>
      </c>
      <c r="C7" s="242" t="s">
        <v>3331</v>
      </c>
      <c r="D7" s="14"/>
      <c r="E7" s="14" t="s">
        <v>3327</v>
      </c>
      <c r="F7" s="14" t="s">
        <v>98</v>
      </c>
      <c r="G7" s="320">
        <v>1</v>
      </c>
      <c r="H7" s="321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3">
      <c r="A8" s="14">
        <v>4</v>
      </c>
      <c r="B8" s="241" t="s">
        <v>3332</v>
      </c>
      <c r="C8" s="242" t="s">
        <v>3333</v>
      </c>
      <c r="D8" s="14"/>
      <c r="E8" s="14" t="s">
        <v>3327</v>
      </c>
      <c r="F8" s="14" t="s">
        <v>98</v>
      </c>
      <c r="G8" s="320">
        <v>1</v>
      </c>
      <c r="H8" s="321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3">
      <c r="A9" s="14">
        <v>5</v>
      </c>
      <c r="B9" s="241" t="s">
        <v>3334</v>
      </c>
      <c r="C9" s="242" t="s">
        <v>3335</v>
      </c>
      <c r="D9" s="14"/>
      <c r="E9" s="14" t="s">
        <v>3327</v>
      </c>
      <c r="F9" s="14" t="s">
        <v>98</v>
      </c>
      <c r="G9" s="320">
        <v>1</v>
      </c>
      <c r="H9" s="321"/>
      <c r="I9" s="15"/>
      <c r="J9" s="15"/>
      <c r="K9" s="15"/>
      <c r="L9" s="15"/>
      <c r="M9" s="15"/>
      <c r="N9" s="15"/>
      <c r="O9" s="15"/>
      <c r="P9" s="15"/>
      <c r="Q9" s="15"/>
    </row>
    <row r="10" spans="1:17" ht="22.65" customHeight="1" x14ac:dyDescent="0.3">
      <c r="A10" s="14">
        <v>6</v>
      </c>
      <c r="B10" s="241" t="s">
        <v>3336</v>
      </c>
      <c r="C10" s="242" t="s">
        <v>3337</v>
      </c>
      <c r="D10" s="14"/>
      <c r="E10" s="14" t="s">
        <v>3327</v>
      </c>
      <c r="F10" s="14" t="s">
        <v>98</v>
      </c>
      <c r="G10" s="320">
        <v>1</v>
      </c>
      <c r="H10" s="321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" customHeight="1" x14ac:dyDescent="0.3">
      <c r="A11" s="14">
        <v>7</v>
      </c>
      <c r="B11" s="241" t="s">
        <v>3338</v>
      </c>
      <c r="C11" s="242" t="s">
        <v>3339</v>
      </c>
      <c r="D11" s="14"/>
      <c r="E11" s="14" t="s">
        <v>3327</v>
      </c>
      <c r="F11" s="14" t="s">
        <v>98</v>
      </c>
      <c r="G11" s="320">
        <v>1</v>
      </c>
      <c r="H11" s="321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4">
        <v>8</v>
      </c>
      <c r="B12" s="241" t="s">
        <v>3340</v>
      </c>
      <c r="C12" s="242" t="s">
        <v>3341</v>
      </c>
      <c r="D12" s="14"/>
      <c r="E12" s="14" t="s">
        <v>3327</v>
      </c>
      <c r="F12" s="14" t="s">
        <v>98</v>
      </c>
      <c r="G12" s="322">
        <v>3</v>
      </c>
      <c r="H12" s="323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4">
        <v>9</v>
      </c>
      <c r="B13" s="241" t="s">
        <v>3342</v>
      </c>
      <c r="C13" s="242" t="s">
        <v>3343</v>
      </c>
      <c r="D13" s="14"/>
      <c r="E13" s="14" t="s">
        <v>3327</v>
      </c>
      <c r="F13" s="14" t="s">
        <v>98</v>
      </c>
      <c r="G13" s="322">
        <v>2</v>
      </c>
      <c r="H13" s="323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4">
        <v>10</v>
      </c>
      <c r="B14" s="241" t="s">
        <v>3344</v>
      </c>
      <c r="C14" s="242" t="s">
        <v>3345</v>
      </c>
      <c r="D14" s="14"/>
      <c r="E14" s="14" t="s">
        <v>3327</v>
      </c>
      <c r="F14" s="14" t="s">
        <v>98</v>
      </c>
      <c r="G14" s="320">
        <v>1</v>
      </c>
      <c r="H14" s="321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14">
        <v>11</v>
      </c>
      <c r="B15" s="241" t="s">
        <v>3346</v>
      </c>
      <c r="C15" s="242" t="s">
        <v>3347</v>
      </c>
      <c r="D15" s="14"/>
      <c r="E15" s="14" t="s">
        <v>3327</v>
      </c>
      <c r="F15" s="14" t="s">
        <v>98</v>
      </c>
      <c r="G15" s="320">
        <v>1</v>
      </c>
      <c r="H15" s="321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14">
        <v>12</v>
      </c>
      <c r="B16" s="241" t="s">
        <v>3348</v>
      </c>
      <c r="C16" s="242" t="s">
        <v>3349</v>
      </c>
      <c r="D16" s="14"/>
      <c r="E16" s="14" t="s">
        <v>3327</v>
      </c>
      <c r="F16" s="14" t="s">
        <v>98</v>
      </c>
      <c r="G16" s="322">
        <v>2</v>
      </c>
      <c r="H16" s="323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14">
        <v>13</v>
      </c>
      <c r="B17" s="241" t="s">
        <v>3350</v>
      </c>
      <c r="C17" s="242" t="s">
        <v>3351</v>
      </c>
      <c r="D17" s="14"/>
      <c r="E17" s="14" t="s">
        <v>3327</v>
      </c>
      <c r="F17" s="14" t="s">
        <v>98</v>
      </c>
      <c r="G17" s="320">
        <v>1</v>
      </c>
      <c r="H17" s="321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14">
        <v>14</v>
      </c>
      <c r="B18" s="241" t="s">
        <v>3352</v>
      </c>
      <c r="C18" s="242" t="s">
        <v>3353</v>
      </c>
      <c r="D18" s="14"/>
      <c r="E18" s="14" t="s">
        <v>3327</v>
      </c>
      <c r="F18" s="14" t="s">
        <v>98</v>
      </c>
      <c r="G18" s="320">
        <v>1</v>
      </c>
      <c r="H18" s="321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3">
      <c r="A19" s="14">
        <v>15</v>
      </c>
      <c r="B19" s="241" t="s">
        <v>3354</v>
      </c>
      <c r="C19" s="242" t="s">
        <v>3355</v>
      </c>
      <c r="D19" s="14"/>
      <c r="E19" s="14" t="s">
        <v>3327</v>
      </c>
      <c r="F19" s="14" t="s">
        <v>98</v>
      </c>
      <c r="G19" s="320">
        <v>1</v>
      </c>
      <c r="H19" s="321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3">
      <c r="A20" s="14">
        <v>16</v>
      </c>
      <c r="B20" s="241" t="s">
        <v>3356</v>
      </c>
      <c r="C20" s="242" t="s">
        <v>3357</v>
      </c>
      <c r="D20" s="14"/>
      <c r="E20" s="14" t="s">
        <v>3327</v>
      </c>
      <c r="F20" s="14" t="s">
        <v>98</v>
      </c>
      <c r="G20" s="320">
        <v>1</v>
      </c>
      <c r="H20" s="321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3">
      <c r="A21" s="14">
        <v>17</v>
      </c>
      <c r="B21" s="241" t="s">
        <v>3358</v>
      </c>
      <c r="C21" s="242" t="s">
        <v>3359</v>
      </c>
      <c r="D21" s="14"/>
      <c r="E21" s="14" t="s">
        <v>3327</v>
      </c>
      <c r="F21" s="14" t="s">
        <v>98</v>
      </c>
      <c r="G21" s="322">
        <v>2</v>
      </c>
      <c r="H21" s="323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4">
        <v>18</v>
      </c>
      <c r="B22" s="241" t="s">
        <v>3360</v>
      </c>
      <c r="C22" s="242" t="s">
        <v>3361</v>
      </c>
      <c r="D22" s="14"/>
      <c r="E22" s="14" t="s">
        <v>3327</v>
      </c>
      <c r="F22" s="14" t="s">
        <v>98</v>
      </c>
      <c r="G22" s="322">
        <v>8</v>
      </c>
      <c r="H22" s="323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4">
        <v>19</v>
      </c>
      <c r="B23" s="241" t="s">
        <v>3362</v>
      </c>
      <c r="C23" s="242" t="s">
        <v>3363</v>
      </c>
      <c r="D23" s="14"/>
      <c r="E23" s="14" t="s">
        <v>3327</v>
      </c>
      <c r="F23" s="14" t="s">
        <v>98</v>
      </c>
      <c r="G23" s="320">
        <v>1</v>
      </c>
      <c r="H23" s="321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4">
        <v>20</v>
      </c>
      <c r="B24" s="241" t="s">
        <v>3364</v>
      </c>
      <c r="C24" s="242" t="s">
        <v>3365</v>
      </c>
      <c r="D24" s="14"/>
      <c r="E24" s="14" t="s">
        <v>3327</v>
      </c>
      <c r="F24" s="14" t="s">
        <v>98</v>
      </c>
      <c r="G24" s="320">
        <v>1</v>
      </c>
      <c r="H24" s="321"/>
      <c r="I24" s="7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4">
        <v>21</v>
      </c>
      <c r="B25" s="241" t="s">
        <v>3366</v>
      </c>
      <c r="C25" s="242" t="s">
        <v>3367</v>
      </c>
      <c r="D25" s="14"/>
      <c r="E25" s="14" t="s">
        <v>3327</v>
      </c>
      <c r="F25" s="14" t="s">
        <v>98</v>
      </c>
      <c r="G25" s="322">
        <v>2</v>
      </c>
      <c r="H25" s="323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4">
        <v>22</v>
      </c>
      <c r="B26" s="241" t="s">
        <v>3368</v>
      </c>
      <c r="C26" s="242" t="s">
        <v>3369</v>
      </c>
      <c r="D26" s="14"/>
      <c r="E26" s="14" t="s">
        <v>3327</v>
      </c>
      <c r="F26" s="14" t="s">
        <v>98</v>
      </c>
      <c r="G26" s="322">
        <v>40</v>
      </c>
      <c r="H26" s="323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4">
        <v>23</v>
      </c>
      <c r="B27" s="241" t="s">
        <v>3370</v>
      </c>
      <c r="C27" s="242" t="s">
        <v>3371</v>
      </c>
      <c r="D27" s="14"/>
      <c r="E27" s="14" t="s">
        <v>3327</v>
      </c>
      <c r="F27" s="14" t="s">
        <v>98</v>
      </c>
      <c r="G27" s="320">
        <v>1</v>
      </c>
      <c r="H27" s="321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4">
        <v>24</v>
      </c>
      <c r="B28" s="241" t="s">
        <v>3348</v>
      </c>
      <c r="C28" s="242" t="s">
        <v>3372</v>
      </c>
      <c r="D28" s="14"/>
      <c r="E28" s="14" t="s">
        <v>3327</v>
      </c>
      <c r="F28" s="14" t="s">
        <v>98</v>
      </c>
      <c r="G28" s="320">
        <v>1</v>
      </c>
      <c r="H28" s="321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4">
        <v>25</v>
      </c>
      <c r="B29" s="241" t="s">
        <v>3373</v>
      </c>
      <c r="C29" s="242" t="s">
        <v>3374</v>
      </c>
      <c r="D29" s="14"/>
      <c r="E29" s="14" t="s">
        <v>3327</v>
      </c>
      <c r="F29" s="14" t="s">
        <v>98</v>
      </c>
      <c r="G29" s="320">
        <v>1</v>
      </c>
      <c r="H29" s="321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4">
        <v>26</v>
      </c>
      <c r="B30" s="241" t="s">
        <v>3375</v>
      </c>
      <c r="C30" s="242" t="s">
        <v>3376</v>
      </c>
      <c r="D30" s="14"/>
      <c r="E30" s="14" t="s">
        <v>3327</v>
      </c>
      <c r="F30" s="14" t="s">
        <v>98</v>
      </c>
      <c r="G30" s="320">
        <v>1</v>
      </c>
      <c r="H30" s="321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4"/>
      <c r="B31" s="34" t="s">
        <v>1671</v>
      </c>
      <c r="C31" s="14"/>
      <c r="D31" s="14"/>
      <c r="E31" s="14"/>
      <c r="F31" s="14"/>
      <c r="G31" s="293"/>
      <c r="H31" s="294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4">
        <v>27</v>
      </c>
      <c r="B32" s="241" t="s">
        <v>3377</v>
      </c>
      <c r="C32" s="242" t="s">
        <v>3378</v>
      </c>
      <c r="D32" s="14"/>
      <c r="E32" s="14" t="s">
        <v>3327</v>
      </c>
      <c r="F32" s="14" t="s">
        <v>98</v>
      </c>
      <c r="G32" s="322">
        <v>170</v>
      </c>
      <c r="H32" s="323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4">
        <v>28</v>
      </c>
      <c r="B33" s="241" t="s">
        <v>3379</v>
      </c>
      <c r="C33" s="242" t="s">
        <v>3380</v>
      </c>
      <c r="D33" s="14"/>
      <c r="E33" s="14" t="s">
        <v>3327</v>
      </c>
      <c r="F33" s="14" t="s">
        <v>98</v>
      </c>
      <c r="G33" s="322">
        <v>45</v>
      </c>
      <c r="H33" s="323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4">
        <v>29</v>
      </c>
      <c r="B34" s="241" t="s">
        <v>3381</v>
      </c>
      <c r="C34" s="242" t="s">
        <v>3382</v>
      </c>
      <c r="D34" s="14"/>
      <c r="E34" s="14" t="s">
        <v>3327</v>
      </c>
      <c r="F34" s="14" t="s">
        <v>98</v>
      </c>
      <c r="G34" s="322">
        <v>133</v>
      </c>
      <c r="H34" s="323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4">
        <v>30</v>
      </c>
      <c r="B35" s="241" t="s">
        <v>3383</v>
      </c>
      <c r="C35" s="242" t="s">
        <v>3384</v>
      </c>
      <c r="D35" s="14"/>
      <c r="E35" s="14" t="s">
        <v>3327</v>
      </c>
      <c r="F35" s="14" t="s">
        <v>98</v>
      </c>
      <c r="G35" s="322">
        <v>73</v>
      </c>
      <c r="H35" s="323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4">
        <v>31</v>
      </c>
      <c r="B36" s="241" t="s">
        <v>3385</v>
      </c>
      <c r="C36" s="242" t="s">
        <v>3386</v>
      </c>
      <c r="D36" s="15"/>
      <c r="E36" s="14" t="s">
        <v>3327</v>
      </c>
      <c r="F36" s="14" t="s">
        <v>98</v>
      </c>
      <c r="G36" s="322">
        <v>11</v>
      </c>
      <c r="H36" s="323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3">
      <c r="A37" s="14">
        <v>32</v>
      </c>
      <c r="B37" s="241" t="s">
        <v>3387</v>
      </c>
      <c r="C37" s="242" t="s">
        <v>3388</v>
      </c>
      <c r="D37" s="15"/>
      <c r="E37" s="14" t="s">
        <v>3327</v>
      </c>
      <c r="F37" s="14" t="s">
        <v>98</v>
      </c>
      <c r="G37" s="322">
        <v>10</v>
      </c>
      <c r="H37" s="323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3">
      <c r="A38" s="14">
        <v>33</v>
      </c>
      <c r="B38" s="241" t="s">
        <v>3389</v>
      </c>
      <c r="C38" s="242" t="s">
        <v>3390</v>
      </c>
      <c r="D38" s="15"/>
      <c r="E38" s="14" t="s">
        <v>3327</v>
      </c>
      <c r="F38" s="14" t="s">
        <v>98</v>
      </c>
      <c r="G38" s="322">
        <v>36</v>
      </c>
      <c r="H38" s="323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3">
      <c r="A39" s="14"/>
      <c r="B39" s="35" t="s">
        <v>1673</v>
      </c>
      <c r="C39" s="14"/>
      <c r="D39" s="15"/>
      <c r="E39" s="14"/>
      <c r="F39" s="14"/>
      <c r="G39" s="293"/>
      <c r="H39" s="294"/>
      <c r="I39" s="15"/>
      <c r="J39" s="15"/>
      <c r="K39" s="15"/>
      <c r="L39" s="15"/>
      <c r="M39" s="15"/>
      <c r="N39" s="15"/>
      <c r="O39" s="15"/>
      <c r="P39" s="15"/>
      <c r="Q39" s="15"/>
    </row>
    <row r="40" spans="1:17" x14ac:dyDescent="0.3">
      <c r="A40" s="14">
        <v>34</v>
      </c>
      <c r="B40" s="243" t="s">
        <v>3261</v>
      </c>
      <c r="C40" s="244" t="s">
        <v>3262</v>
      </c>
      <c r="D40" s="15"/>
      <c r="E40" s="14"/>
      <c r="F40" s="14" t="s">
        <v>1161</v>
      </c>
      <c r="G40" s="322">
        <v>7800</v>
      </c>
      <c r="H40" s="323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3">
      <c r="A41" s="14">
        <v>35</v>
      </c>
      <c r="B41" s="243" t="s">
        <v>3391</v>
      </c>
      <c r="C41" s="244" t="s">
        <v>3262</v>
      </c>
      <c r="D41" s="15"/>
      <c r="E41" s="14"/>
      <c r="F41" s="14" t="s">
        <v>1161</v>
      </c>
      <c r="G41" s="322">
        <v>2800</v>
      </c>
      <c r="H41" s="323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3">
      <c r="A42" s="14">
        <v>36</v>
      </c>
      <c r="B42" s="243" t="s">
        <v>3392</v>
      </c>
      <c r="C42" s="244" t="s">
        <v>3262</v>
      </c>
      <c r="D42" s="15"/>
      <c r="E42" s="14"/>
      <c r="F42" s="14" t="s">
        <v>1161</v>
      </c>
      <c r="G42" s="322">
        <v>285</v>
      </c>
      <c r="H42" s="323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3">
      <c r="A43" s="14">
        <v>37</v>
      </c>
      <c r="B43" s="243" t="s">
        <v>3393</v>
      </c>
      <c r="C43" s="14"/>
      <c r="D43" s="15"/>
      <c r="E43" s="14"/>
      <c r="F43" s="14" t="s">
        <v>1161</v>
      </c>
      <c r="G43" s="322">
        <v>3000</v>
      </c>
      <c r="H43" s="323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3">
      <c r="A44" s="14">
        <v>38</v>
      </c>
      <c r="B44" s="243" t="s">
        <v>3394</v>
      </c>
      <c r="C44" s="14"/>
      <c r="D44" s="15"/>
      <c r="E44" s="14"/>
      <c r="F44" s="14" t="s">
        <v>1780</v>
      </c>
      <c r="G44" s="322">
        <v>60</v>
      </c>
      <c r="H44" s="323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3">
      <c r="A45" s="14">
        <v>39</v>
      </c>
      <c r="B45" s="243" t="s">
        <v>3395</v>
      </c>
      <c r="C45" s="14"/>
      <c r="D45" s="15"/>
      <c r="E45" s="14"/>
      <c r="F45" s="14" t="s">
        <v>1780</v>
      </c>
      <c r="G45" s="322">
        <v>160</v>
      </c>
      <c r="H45" s="323"/>
      <c r="I45" s="15"/>
      <c r="J45" s="15"/>
      <c r="K45" s="15"/>
      <c r="L45" s="15"/>
      <c r="M45" s="15"/>
      <c r="N45" s="15"/>
      <c r="O45" s="15"/>
      <c r="P45" s="15"/>
      <c r="Q45" s="15"/>
    </row>
    <row r="46" spans="1:17" x14ac:dyDescent="0.3">
      <c r="A46" s="14"/>
      <c r="B46" s="28" t="s">
        <v>3396</v>
      </c>
      <c r="C46" s="14"/>
      <c r="D46" s="15"/>
      <c r="E46" s="14"/>
      <c r="F46" s="14"/>
      <c r="G46" s="293"/>
      <c r="H46" s="294"/>
      <c r="I46" s="15"/>
      <c r="J46" s="15"/>
      <c r="K46" s="15"/>
      <c r="L46" s="15"/>
      <c r="M46" s="15"/>
      <c r="N46" s="15"/>
      <c r="O46" s="15"/>
      <c r="P46" s="15"/>
      <c r="Q46" s="15"/>
    </row>
    <row r="47" spans="1:17" x14ac:dyDescent="0.3">
      <c r="A47" s="14"/>
      <c r="B47" s="23" t="s">
        <v>1668</v>
      </c>
      <c r="C47" s="14"/>
      <c r="D47" s="15"/>
      <c r="E47" s="14"/>
      <c r="F47" s="14"/>
      <c r="G47" s="293"/>
      <c r="H47" s="294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28.8" x14ac:dyDescent="0.3">
      <c r="A48" s="14">
        <v>1</v>
      </c>
      <c r="B48" s="241" t="s">
        <v>3397</v>
      </c>
      <c r="C48" s="242" t="s">
        <v>3398</v>
      </c>
      <c r="D48" s="15"/>
      <c r="E48" s="245" t="s">
        <v>3399</v>
      </c>
      <c r="F48" s="14" t="s">
        <v>98</v>
      </c>
      <c r="G48" s="320">
        <v>1</v>
      </c>
      <c r="H48" s="321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28.8" x14ac:dyDescent="0.3">
      <c r="A49" s="14">
        <v>2</v>
      </c>
      <c r="B49" s="241" t="s">
        <v>3400</v>
      </c>
      <c r="C49" s="242" t="s">
        <v>3401</v>
      </c>
      <c r="D49" s="15"/>
      <c r="E49" s="245" t="s">
        <v>3399</v>
      </c>
      <c r="F49" s="14" t="s">
        <v>98</v>
      </c>
      <c r="G49" s="322">
        <v>2</v>
      </c>
      <c r="H49" s="323"/>
      <c r="I49" s="15"/>
      <c r="J49" s="15"/>
      <c r="K49" s="15"/>
      <c r="L49" s="15"/>
      <c r="M49" s="15"/>
      <c r="N49" s="15"/>
      <c r="O49" s="15"/>
      <c r="P49" s="15"/>
      <c r="Q49" s="15"/>
    </row>
    <row r="50" spans="1:17" x14ac:dyDescent="0.3">
      <c r="A50" s="14">
        <v>3</v>
      </c>
      <c r="B50" s="241" t="s">
        <v>3402</v>
      </c>
      <c r="C50" s="242" t="s">
        <v>3403</v>
      </c>
      <c r="D50" s="15"/>
      <c r="E50" s="245" t="s">
        <v>3399</v>
      </c>
      <c r="F50" s="14" t="s">
        <v>98</v>
      </c>
      <c r="G50" s="322">
        <v>112</v>
      </c>
      <c r="H50" s="323"/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3">
      <c r="A51" s="14">
        <v>4</v>
      </c>
      <c r="B51" s="241" t="s">
        <v>3404</v>
      </c>
      <c r="C51" s="242" t="s">
        <v>3405</v>
      </c>
      <c r="D51" s="15"/>
      <c r="E51" s="246" t="s">
        <v>3406</v>
      </c>
      <c r="F51" s="14" t="s">
        <v>98</v>
      </c>
      <c r="G51" s="320">
        <v>1</v>
      </c>
      <c r="H51" s="321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3">
      <c r="A52" s="14">
        <v>5</v>
      </c>
      <c r="B52" s="241" t="s">
        <v>3407</v>
      </c>
      <c r="C52" s="242" t="s">
        <v>3408</v>
      </c>
      <c r="D52" s="15"/>
      <c r="E52" s="246" t="s">
        <v>3406</v>
      </c>
      <c r="F52" s="14" t="s">
        <v>98</v>
      </c>
      <c r="G52" s="322">
        <v>7</v>
      </c>
      <c r="H52" s="323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3">
      <c r="A53" s="14">
        <v>6</v>
      </c>
      <c r="B53" s="241" t="s">
        <v>3409</v>
      </c>
      <c r="C53" s="242" t="s">
        <v>3410</v>
      </c>
      <c r="D53" s="15"/>
      <c r="E53" s="246" t="s">
        <v>3406</v>
      </c>
      <c r="F53" s="14" t="s">
        <v>98</v>
      </c>
      <c r="G53" s="322">
        <v>2</v>
      </c>
      <c r="H53" s="323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3">
      <c r="A54" s="14">
        <v>7</v>
      </c>
      <c r="B54" s="241" t="s">
        <v>3411</v>
      </c>
      <c r="C54" s="242" t="s">
        <v>3412</v>
      </c>
      <c r="D54" s="15"/>
      <c r="E54" s="246" t="s">
        <v>3406</v>
      </c>
      <c r="F54" s="14" t="s">
        <v>98</v>
      </c>
      <c r="G54" s="322">
        <v>18</v>
      </c>
      <c r="H54" s="323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3">
      <c r="A55" s="14">
        <v>8</v>
      </c>
      <c r="B55" s="241" t="s">
        <v>3413</v>
      </c>
      <c r="C55" s="242" t="s">
        <v>3414</v>
      </c>
      <c r="D55" s="15"/>
      <c r="E55" s="14"/>
      <c r="F55" s="14" t="s">
        <v>1780</v>
      </c>
      <c r="G55" s="322">
        <v>3</v>
      </c>
      <c r="H55" s="323"/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3">
      <c r="A56" s="14">
        <v>9</v>
      </c>
      <c r="B56" s="241" t="s">
        <v>3415</v>
      </c>
      <c r="C56" s="14"/>
      <c r="D56" s="15"/>
      <c r="E56" s="245" t="s">
        <v>3399</v>
      </c>
      <c r="F56" s="14" t="s">
        <v>98</v>
      </c>
      <c r="G56" s="320">
        <v>1</v>
      </c>
      <c r="H56" s="321"/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3">
      <c r="A57" s="14"/>
      <c r="B57" s="35" t="s">
        <v>1673</v>
      </c>
      <c r="C57" s="14"/>
      <c r="D57" s="15"/>
      <c r="E57" s="14"/>
      <c r="F57" s="14"/>
      <c r="G57" s="293"/>
      <c r="H57" s="294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3">
      <c r="A58" s="14">
        <v>10</v>
      </c>
      <c r="B58" s="243" t="s">
        <v>3416</v>
      </c>
      <c r="C58" s="244" t="s">
        <v>3417</v>
      </c>
      <c r="D58" s="15"/>
      <c r="E58" s="14"/>
      <c r="F58" s="14" t="s">
        <v>1161</v>
      </c>
      <c r="G58" s="322">
        <v>5585</v>
      </c>
      <c r="H58" s="323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3">
      <c r="A59" s="14">
        <v>11</v>
      </c>
      <c r="B59" s="243" t="s">
        <v>3393</v>
      </c>
      <c r="C59" s="14"/>
      <c r="D59" s="15"/>
      <c r="E59" s="14"/>
      <c r="F59" s="14" t="s">
        <v>1161</v>
      </c>
      <c r="G59" s="322">
        <v>500</v>
      </c>
      <c r="H59" s="323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3">
      <c r="A60" s="14">
        <v>12</v>
      </c>
      <c r="B60" s="243" t="s">
        <v>3394</v>
      </c>
      <c r="C60" s="14"/>
      <c r="D60" s="15"/>
      <c r="E60" s="14"/>
      <c r="F60" s="14" t="s">
        <v>1780</v>
      </c>
      <c r="G60" s="322">
        <v>10</v>
      </c>
      <c r="H60" s="323"/>
      <c r="I60" s="15"/>
      <c r="J60" s="15"/>
      <c r="K60" s="15"/>
      <c r="L60" s="15"/>
      <c r="M60" s="15"/>
      <c r="N60" s="15"/>
      <c r="O60" s="15"/>
      <c r="P60" s="15"/>
      <c r="Q60" s="15"/>
    </row>
    <row r="61" spans="1:17" ht="15" thickBot="1" x14ac:dyDescent="0.35">
      <c r="A61" s="14">
        <v>13</v>
      </c>
      <c r="B61" s="243" t="s">
        <v>3395</v>
      </c>
      <c r="C61" s="14"/>
      <c r="D61" s="15"/>
      <c r="E61" s="14"/>
      <c r="F61" s="14" t="s">
        <v>1780</v>
      </c>
      <c r="G61" s="324">
        <v>112</v>
      </c>
      <c r="H61" s="32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42" customHeight="1" x14ac:dyDescent="0.3">
      <c r="A62" s="247" t="s">
        <v>2956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9"/>
    </row>
    <row r="63" spans="1:17" ht="35.700000000000003" customHeight="1" thickBot="1" x14ac:dyDescent="0.35">
      <c r="A63" s="250"/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2"/>
    </row>
    <row r="64" spans="1:17" ht="35.700000000000003" customHeight="1" x14ac:dyDescent="0.3"/>
  </sheetData>
  <mergeCells count="72">
    <mergeCell ref="A62:Q63"/>
    <mergeCell ref="G4:H4"/>
    <mergeCell ref="A1:A2"/>
    <mergeCell ref="B1:B2"/>
    <mergeCell ref="C1:C2"/>
    <mergeCell ref="D1:D2"/>
    <mergeCell ref="E1:E2"/>
    <mergeCell ref="F1:F2"/>
    <mergeCell ref="G1:H2"/>
    <mergeCell ref="I1:I2"/>
    <mergeCell ref="J1:J2"/>
    <mergeCell ref="L1:M1"/>
    <mergeCell ref="N1:O1"/>
    <mergeCell ref="A3:B3"/>
    <mergeCell ref="G3:H3"/>
    <mergeCell ref="G14:H1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27:H27"/>
    <mergeCell ref="G15:H15"/>
    <mergeCell ref="G16:H16"/>
    <mergeCell ref="G17:H17"/>
    <mergeCell ref="G18:H18"/>
    <mergeCell ref="G20:H20"/>
    <mergeCell ref="G21:H21"/>
    <mergeCell ref="G22:H22"/>
    <mergeCell ref="G23:H23"/>
    <mergeCell ref="G24:H24"/>
    <mergeCell ref="G26:H26"/>
    <mergeCell ref="G19:H19"/>
    <mergeCell ref="G25:H25"/>
    <mergeCell ref="G39:H39"/>
    <mergeCell ref="G28:H28"/>
    <mergeCell ref="G29:H29"/>
    <mergeCell ref="G30:H30"/>
    <mergeCell ref="G32:H32"/>
    <mergeCell ref="G33:H33"/>
    <mergeCell ref="G34:H34"/>
    <mergeCell ref="G35:H35"/>
    <mergeCell ref="G36:H36"/>
    <mergeCell ref="G37:H37"/>
    <mergeCell ref="G38:H38"/>
    <mergeCell ref="G31:H31"/>
    <mergeCell ref="G46:H46"/>
    <mergeCell ref="G47:H47"/>
    <mergeCell ref="G44:H44"/>
    <mergeCell ref="G45:H45"/>
    <mergeCell ref="G40:H40"/>
    <mergeCell ref="G41:H41"/>
    <mergeCell ref="G42:H42"/>
    <mergeCell ref="G43:H43"/>
    <mergeCell ref="G61:H61"/>
    <mergeCell ref="G59:H59"/>
    <mergeCell ref="G57:H57"/>
    <mergeCell ref="G58:H58"/>
    <mergeCell ref="G56:H56"/>
    <mergeCell ref="G60:H60"/>
    <mergeCell ref="G48:H48"/>
    <mergeCell ref="G49:H49"/>
    <mergeCell ref="G50:H50"/>
    <mergeCell ref="G55:H55"/>
    <mergeCell ref="G54:H54"/>
    <mergeCell ref="G52:H52"/>
    <mergeCell ref="G53:H53"/>
    <mergeCell ref="G51:H51"/>
  </mergeCells>
  <conditionalFormatting sqref="B5:B30">
    <cfRule type="expression" dxfId="8" priority="3">
      <formula>"R[-1]C&lt;&gt;RC"</formula>
    </cfRule>
  </conditionalFormatting>
  <conditionalFormatting sqref="B32:B38">
    <cfRule type="expression" dxfId="7" priority="2">
      <formula>"R[-1]C&lt;&gt;RC"</formula>
    </cfRule>
  </conditionalFormatting>
  <conditionalFormatting sqref="B48:B56">
    <cfRule type="expression" dxfId="6" priority="1">
      <formula>"R[-1]C&lt;&gt;RC"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ТХ</vt:lpstr>
      <vt:lpstr>ТХ Бассейн</vt:lpstr>
      <vt:lpstr>ОВ</vt:lpstr>
      <vt:lpstr>ВК</vt:lpstr>
      <vt:lpstr>ГП</vt:lpstr>
      <vt:lpstr>ЭО</vt:lpstr>
      <vt:lpstr>ФЭО</vt:lpstr>
      <vt:lpstr>ЭМ</vt:lpstr>
      <vt:lpstr>СОУЭ</vt:lpstr>
      <vt:lpstr>АПС</vt:lpstr>
      <vt:lpstr>СКУД</vt:lpstr>
      <vt:lpstr>ВН</vt:lpstr>
      <vt:lpstr>СКС</vt:lpstr>
      <vt:lpstr>АГПТ</vt:lpstr>
      <vt:lpstr>КЖ</vt:lpstr>
      <vt:lpstr>КМ</vt:lpstr>
      <vt:lpstr>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Заузат Зекен</dc:creator>
  <cp:lastModifiedBy>Тамирис Сембиева</cp:lastModifiedBy>
  <dcterms:created xsi:type="dcterms:W3CDTF">2025-04-24T05:43:20Z</dcterms:created>
  <dcterms:modified xsi:type="dcterms:W3CDTF">2025-07-17T09:02:15Z</dcterms:modified>
</cp:coreProperties>
</file>